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18195" windowHeight="11070"/>
  </bookViews>
  <sheets>
    <sheet name="прил № 2" sheetId="1" r:id="rId1"/>
    <sheet name="прил № 3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R21" i="1" l="1"/>
  <c r="R52" i="1"/>
  <c r="R37" i="1"/>
  <c r="R43" i="1"/>
  <c r="R44" i="1"/>
  <c r="U46" i="1"/>
  <c r="N77" i="2"/>
  <c r="N23" i="2"/>
  <c r="N64" i="2"/>
  <c r="R24" i="1" l="1"/>
  <c r="R51" i="1"/>
  <c r="N33" i="2"/>
  <c r="U49" i="1" l="1"/>
  <c r="P48" i="1"/>
  <c r="N51" i="2" l="1"/>
  <c r="R32" i="1"/>
  <c r="P82" i="2" l="1"/>
  <c r="P81" i="2" s="1"/>
  <c r="O18" i="2"/>
  <c r="O23" i="2"/>
  <c r="N18" i="2"/>
  <c r="P23" i="2"/>
  <c r="P18" i="2" s="1"/>
  <c r="O73" i="2"/>
  <c r="O72" i="2"/>
  <c r="N72" i="2"/>
  <c r="P55" i="2"/>
  <c r="P46" i="2"/>
  <c r="O46" i="2"/>
  <c r="N46" i="2"/>
  <c r="P37" i="2"/>
  <c r="P28" i="2"/>
  <c r="O28" i="2"/>
  <c r="N28" i="2"/>
  <c r="T19" i="1" l="1"/>
  <c r="S19" i="1"/>
  <c r="S21" i="1"/>
  <c r="S20" i="1" s="1"/>
  <c r="T20" i="1"/>
  <c r="T21" i="1"/>
  <c r="T38" i="1"/>
  <c r="T37" i="1" s="1"/>
  <c r="T59" i="1"/>
  <c r="T55" i="1" s="1"/>
  <c r="T54" i="1" s="1"/>
  <c r="U51" i="1"/>
  <c r="U52" i="1"/>
  <c r="T48" i="1"/>
  <c r="T47" i="1" s="1"/>
  <c r="S47" i="1"/>
  <c r="S48" i="1"/>
  <c r="R48" i="1"/>
  <c r="T42" i="1"/>
  <c r="T41" i="1" s="1"/>
  <c r="T40" i="1" s="1"/>
  <c r="T44" i="1"/>
  <c r="T34" i="1"/>
  <c r="T33" i="1"/>
  <c r="U32" i="1"/>
  <c r="T31" i="1"/>
  <c r="T30" i="1"/>
  <c r="S30" i="1"/>
  <c r="S31" i="1"/>
  <c r="R31" i="1"/>
  <c r="R30" i="1" s="1"/>
  <c r="T28" i="1"/>
  <c r="T27" i="1" s="1"/>
  <c r="T22" i="1"/>
  <c r="T23" i="1"/>
  <c r="S23" i="1"/>
  <c r="R23" i="1"/>
  <c r="U21" i="1" l="1"/>
  <c r="U48" i="1"/>
  <c r="R47" i="1"/>
  <c r="M77" i="2"/>
  <c r="Q77" i="2" s="1"/>
  <c r="M51" i="2"/>
  <c r="Q51" i="2" s="1"/>
  <c r="Q52" i="1"/>
  <c r="Q51" i="1"/>
  <c r="Q32" i="1"/>
  <c r="R20" i="1" l="1"/>
  <c r="R19" i="1" s="1"/>
  <c r="U45" i="1"/>
  <c r="Q44" i="1"/>
  <c r="U44" i="1" s="1"/>
  <c r="Q43" i="1" l="1"/>
  <c r="M25" i="2"/>
  <c r="Q25" i="2" s="1"/>
  <c r="M21" i="2"/>
  <c r="M26" i="2"/>
  <c r="Q26" i="2" s="1"/>
  <c r="Q71" i="2"/>
  <c r="Q70" i="2"/>
  <c r="Q69" i="2"/>
  <c r="Q67" i="2"/>
  <c r="M64" i="2"/>
  <c r="Q64" i="2" s="1"/>
  <c r="U43" i="1" l="1"/>
  <c r="Q37" i="1"/>
  <c r="U37" i="1" s="1"/>
  <c r="Q48" i="1"/>
  <c r="U47" i="1" s="1"/>
  <c r="Q46" i="2" l="1"/>
  <c r="Q21" i="2"/>
  <c r="M72" i="2"/>
  <c r="M46" i="2"/>
  <c r="M33" i="2"/>
  <c r="L28" i="2"/>
  <c r="U31" i="1"/>
  <c r="U30" i="1" s="1"/>
  <c r="Q31" i="1"/>
  <c r="Q30" i="1"/>
  <c r="U26" i="1"/>
  <c r="U25" i="1"/>
  <c r="U24" i="1"/>
  <c r="Q23" i="1"/>
  <c r="U23" i="1" s="1"/>
  <c r="U22" i="1" s="1"/>
  <c r="S22" i="1"/>
  <c r="R22" i="1"/>
  <c r="Q22" i="1"/>
  <c r="Q33" i="2" l="1"/>
  <c r="M23" i="2"/>
  <c r="M18" i="2" s="1"/>
  <c r="M28" i="2"/>
  <c r="Q72" i="2"/>
  <c r="Q47" i="1"/>
  <c r="Q21" i="1" s="1"/>
  <c r="Q23" i="2" l="1"/>
  <c r="Q18" i="2" s="1"/>
  <c r="Q28" i="2"/>
  <c r="Q20" i="1"/>
  <c r="Q19" i="1" s="1"/>
  <c r="U20" i="1"/>
  <c r="U19" i="1" s="1"/>
</calcChain>
</file>

<file path=xl/sharedStrings.xml><?xml version="1.0" encoding="utf-8"?>
<sst xmlns="http://schemas.openxmlformats.org/spreadsheetml/2006/main" count="214" uniqueCount="115">
  <si>
    <t>Статус (муниципальная программа, подпрограмма)</t>
  </si>
  <si>
    <t>Наименование  программы, подпрограммы</t>
  </si>
  <si>
    <t>Наименование ГРБС</t>
  </si>
  <si>
    <t xml:space="preserve">Код бюджетной классификации </t>
  </si>
  <si>
    <t>Расходы</t>
  </si>
  <si>
    <t>ГРБС</t>
  </si>
  <si>
    <t>Рз</t>
  </si>
  <si>
    <t>Пр</t>
  </si>
  <si>
    <t>ЦСР</t>
  </si>
  <si>
    <t>ВР</t>
  </si>
  <si>
    <t>отчётный финансовый год</t>
  </si>
  <si>
    <t>первый год планового периода</t>
  </si>
  <si>
    <t>второй год планового периода</t>
  </si>
  <si>
    <t>Итого на период</t>
  </si>
  <si>
    <t>Муниципальная программа</t>
  </si>
  <si>
    <t>всего расходные обязательства по программе</t>
  </si>
  <si>
    <t>Х</t>
  </si>
  <si>
    <t>2 577,9</t>
  </si>
  <si>
    <t>в том числе по ГРБС:</t>
  </si>
  <si>
    <t>Мероприятие программы 1</t>
  </si>
  <si>
    <t> уличное освещение на территории сельсовета</t>
  </si>
  <si>
    <t xml:space="preserve">всего расходные обязательства </t>
  </si>
  <si>
    <t>потребление электроэнергии</t>
  </si>
  <si>
    <t>приобретение фонарей</t>
  </si>
  <si>
    <t>приобретение запасных частей</t>
  </si>
  <si>
    <t>Мероприятие программы 2</t>
  </si>
  <si>
    <t>Расходы на поддержку самообложения граждан для решения вопросов местного значения</t>
  </si>
  <si>
    <t>Приобретение светильников</t>
  </si>
  <si>
    <t>Мероприятие программы 3</t>
  </si>
  <si>
    <t>содержание автомобильных дорог местного значения</t>
  </si>
  <si>
    <t>текущий ямочный ремонт</t>
  </si>
  <si>
    <t>Мероприятие программы 4</t>
  </si>
  <si>
    <t>Организация и содержание мест захоронения</t>
  </si>
  <si>
    <t>утилизация твёрдых бытовых отходов</t>
  </si>
  <si>
    <t>Приобретение запасных частей и ГСМ</t>
  </si>
  <si>
    <t>Мероприятие программы 5</t>
  </si>
  <si>
    <t>Реализация мероприятий по поддержки местных инициатив</t>
  </si>
  <si>
    <t>всего расходные обязательства</t>
  </si>
  <si>
    <t>огораживание территории</t>
  </si>
  <si>
    <t>01300S6410</t>
  </si>
  <si>
    <t>Мероприятие программы 6</t>
  </si>
  <si>
    <t>текущий ремонт муниципального жилфонда</t>
  </si>
  <si>
    <t>приобретение запасных частей, строительных материалов</t>
  </si>
  <si>
    <t>приобретение уличных светильников</t>
  </si>
  <si>
    <t>установка детского игрового комплекса</t>
  </si>
  <si>
    <t>01500S7410</t>
  </si>
  <si>
    <t>Приложение № 3</t>
  </si>
  <si>
    <t>«О внесении изменений в постановление Администрации Саянского сельсовета»</t>
  </si>
  <si>
    <t xml:space="preserve"> от 30.10.2013 года № 92-п </t>
  </si>
  <si>
    <t xml:space="preserve">«Об утверждении муниципальной программы </t>
  </si>
  <si>
    <t>«Содействие развитию  жилищно- коммунального</t>
  </si>
  <si>
    <t xml:space="preserve"> хозяйства Саянского сельсовета»</t>
  </si>
  <si>
    <t>Ресурсное обеспечение и прогнозная оценка расходов на реализацию целей муниципальной  программы  Саянского сельсовета Краснотуранского района Красноярского края с учетом источников финансирования, в том числе по уровням бюджетной системы</t>
  </si>
  <si>
    <t>Статус</t>
  </si>
  <si>
    <t>Наименование муниципальной программы, подпрограммы муниципальной программы</t>
  </si>
  <si>
    <t>Ответственный исполнитель, соисполнители</t>
  </si>
  <si>
    <t>Оценка расходов</t>
  </si>
  <si>
    <t>2014 год</t>
  </si>
  <si>
    <t>2015 год</t>
  </si>
  <si>
    <t>2017 год</t>
  </si>
  <si>
    <t>2018 год</t>
  </si>
  <si>
    <t>2019 год</t>
  </si>
  <si>
    <t>Второй год планового периода</t>
  </si>
  <si>
    <t>421,Муниципальная программа</t>
  </si>
  <si>
    <t xml:space="preserve">Содействие развитию жилищно-коммунального хозяйства Саянского сельсовета </t>
  </si>
  <si>
    <t xml:space="preserve">Всего                    </t>
  </si>
  <si>
    <t xml:space="preserve">в том числе:             </t>
  </si>
  <si>
    <t xml:space="preserve">федеральный бюджет </t>
  </si>
  <si>
    <t xml:space="preserve">краевой бюджет           </t>
  </si>
  <si>
    <t>районный бюджет</t>
  </si>
  <si>
    <t xml:space="preserve">бюджеты муниципальных   образований </t>
  </si>
  <si>
    <t xml:space="preserve">внебюджетные  источники                 </t>
  </si>
  <si>
    <t>юридические лица</t>
  </si>
  <si>
    <t>Мероприятие 1</t>
  </si>
  <si>
    <t>уличное освещение на территории сельсовета</t>
  </si>
  <si>
    <t>Мероприятие 2</t>
  </si>
  <si>
    <t>Мероприятие 3</t>
  </si>
  <si>
    <t>Мероприятие 4</t>
  </si>
  <si>
    <t>организация и содержание мест захоронения</t>
  </si>
  <si>
    <t>Мероприятие 5</t>
  </si>
  <si>
    <t>федеральный бюджет</t>
  </si>
  <si>
    <t>бюджеты муниципальных   образований</t>
  </si>
  <si>
    <t>Мероприятия 6</t>
  </si>
  <si>
    <t>прочие мероприятия по благоустройству территории сельсовета</t>
  </si>
  <si>
    <t>Мероприятия 7</t>
  </si>
  <si>
    <t>Приложение № 2</t>
  </si>
  <si>
    <t xml:space="preserve"> Администрации Саянского сельсовета </t>
  </si>
  <si>
    <t xml:space="preserve">О внесении изменений в постановление </t>
  </si>
  <si>
    <t>Администрации Саянского сельсовета</t>
  </si>
  <si>
    <r>
      <t>Распределение планируемых расходов за счет средств бюджета Саянского сельсовета по мероприятиям и подпрограммам муниципальной программы</t>
    </r>
    <r>
      <rPr>
        <sz val="12"/>
        <color theme="1"/>
        <rFont val="Times New Roman"/>
        <family val="1"/>
        <charset val="204"/>
      </rPr>
      <t xml:space="preserve"> </t>
    </r>
  </si>
  <si>
    <t>текущий финансовый год</t>
  </si>
  <si>
    <t>Мероприятие программы 7</t>
  </si>
  <si>
    <t>2020 год</t>
  </si>
  <si>
    <t>2021 год</t>
  </si>
  <si>
    <t>Отчет-ный финансовый год</t>
  </si>
  <si>
    <t>2016 год</t>
  </si>
  <si>
    <t>Реализация проектов по благоустройству территорий в рамках подпрограммы «Поддержка муниципальных проектов по благоустройству территорий "</t>
  </si>
  <si>
    <t>Реализация проектов по благоустройству территорий в рамках подпрограммы «Поддержка муниципальных проектов по благоустройству территорий"</t>
  </si>
  <si>
    <t> «Развитие и модернизация  жилищно-коммунального хозяйства Саянского сельсовета»</t>
  </si>
  <si>
    <t>обволовка свалок</t>
  </si>
  <si>
    <t>2014-2026 годов</t>
  </si>
  <si>
    <t>Прочие мероприятия по благоустройству территории</t>
  </si>
  <si>
    <t>Первый год планово-го периода</t>
  </si>
  <si>
    <t xml:space="preserve">Теку-щий финансовый год </t>
  </si>
  <si>
    <t>2022 год</t>
  </si>
  <si>
    <t>2014-2026</t>
  </si>
  <si>
    <t>(тыс. руб.) 2014-2026 годы</t>
  </si>
  <si>
    <t>(тыс. руб.), 2014-2026 годы</t>
  </si>
  <si>
    <t> Содержание автомобильных дорог местного значения</t>
  </si>
  <si>
    <t>Мы помним всех!</t>
  </si>
  <si>
    <t>Благоустройство территории у мемориала Великой отечественной войны в с. Саянск</t>
  </si>
  <si>
    <t>от 24.04.2024 г № 10-п</t>
  </si>
  <si>
    <t>к приложению  постановления  Администрации Саянского сельсовета</t>
  </si>
  <si>
    <t xml:space="preserve">к приложению  постановления </t>
  </si>
  <si>
    <t>от 24.04.2024 г  № 10-п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</si>
</sst>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2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164" fontId="1" fillId="0" borderId="6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64" fontId="9" fillId="0" borderId="6" xfId="0" applyNumberFormat="1" applyFont="1" applyBorder="1" applyAlignment="1">
      <alignment horizontal="center" vertical="center"/>
    </xf>
    <xf numFmtId="164" fontId="9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4" fontId="10" fillId="0" borderId="6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164" fontId="11" fillId="0" borderId="6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 wrapText="1"/>
    </xf>
    <xf numFmtId="164" fontId="11" fillId="0" borderId="3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right" vertical="top"/>
    </xf>
    <xf numFmtId="0" fontId="7" fillId="0" borderId="0" xfId="0" applyFont="1" applyAlignment="1">
      <alignment horizontal="right" vertical="top"/>
    </xf>
    <xf numFmtId="0" fontId="4" fillId="0" borderId="0" xfId="0" applyFont="1" applyAlignment="1">
      <alignment horizontal="right" vertical="center"/>
    </xf>
    <xf numFmtId="0" fontId="5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64" fontId="9" fillId="0" borderId="3" xfId="0" applyNumberFormat="1" applyFont="1" applyBorder="1" applyAlignment="1">
      <alignment horizontal="center" vertical="center"/>
    </xf>
    <xf numFmtId="164" fontId="9" fillId="0" borderId="3" xfId="0" applyNumberFormat="1" applyFont="1" applyBorder="1" applyAlignment="1">
      <alignment horizontal="center" vertical="center" wrapText="1"/>
    </xf>
    <xf numFmtId="164" fontId="10" fillId="0" borderId="3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top"/>
    </xf>
    <xf numFmtId="0" fontId="6" fillId="0" borderId="8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4"/>
  <sheetViews>
    <sheetView tabSelected="1" workbookViewId="0">
      <selection activeCell="A5" sqref="A5:U5"/>
    </sheetView>
  </sheetViews>
  <sheetFormatPr defaultRowHeight="15" x14ac:dyDescent="0.25"/>
  <cols>
    <col min="1" max="1" width="7.7109375" customWidth="1"/>
    <col min="4" max="4" width="4.85546875" bestFit="1" customWidth="1"/>
    <col min="5" max="5" width="3.5703125" bestFit="1" customWidth="1"/>
    <col min="7" max="7" width="5.5703125" customWidth="1"/>
    <col min="8" max="8" width="5.7109375" bestFit="1" customWidth="1"/>
    <col min="9" max="9" width="6" customWidth="1"/>
    <col min="10" max="12" width="5.7109375" bestFit="1" customWidth="1"/>
    <col min="13" max="13" width="5.85546875" customWidth="1"/>
    <col min="14" max="14" width="6.5703125" customWidth="1"/>
    <col min="15" max="15" width="5.7109375" bestFit="1" customWidth="1"/>
    <col min="16" max="16" width="6.140625" customWidth="1"/>
    <col min="17" max="17" width="5.5703125" customWidth="1"/>
    <col min="18" max="18" width="6.28515625" customWidth="1"/>
    <col min="19" max="19" width="6" customWidth="1"/>
    <col min="20" max="20" width="6.85546875" bestFit="1" customWidth="1"/>
    <col min="21" max="21" width="6.85546875" customWidth="1"/>
  </cols>
  <sheetData>
    <row r="1" spans="1:21" ht="15.75" x14ac:dyDescent="0.25">
      <c r="A1" s="62" t="s">
        <v>85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</row>
    <row r="2" spans="1:21" ht="15.75" x14ac:dyDescent="0.25">
      <c r="A2" s="62" t="s">
        <v>113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</row>
    <row r="3" spans="1:21" ht="15.75" x14ac:dyDescent="0.25">
      <c r="A3" s="62" t="s">
        <v>86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</row>
    <row r="4" spans="1:21" ht="15.75" x14ac:dyDescent="0.25">
      <c r="A4" s="63" t="s">
        <v>114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</row>
    <row r="5" spans="1:21" ht="15.75" x14ac:dyDescent="0.25">
      <c r="A5" s="62" t="s">
        <v>87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</row>
    <row r="6" spans="1:21" ht="15.75" x14ac:dyDescent="0.25">
      <c r="A6" s="64" t="s">
        <v>88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</row>
    <row r="7" spans="1:21" ht="15.75" x14ac:dyDescent="0.25">
      <c r="A7" s="64" t="s">
        <v>48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</row>
    <row r="8" spans="1:21" ht="15.75" x14ac:dyDescent="0.25">
      <c r="A8" s="64" t="s">
        <v>49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</row>
    <row r="9" spans="1:21" ht="15.75" x14ac:dyDescent="0.25">
      <c r="A9" s="64" t="s">
        <v>50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</row>
    <row r="10" spans="1:21" ht="15.75" x14ac:dyDescent="0.25">
      <c r="A10" s="64" t="s">
        <v>51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</row>
    <row r="11" spans="1:21" ht="60.75" customHeight="1" thickBot="1" x14ac:dyDescent="0.3">
      <c r="A11" s="65" t="s">
        <v>89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</row>
    <row r="12" spans="1:21" x14ac:dyDescent="0.25">
      <c r="A12" s="40" t="s">
        <v>0</v>
      </c>
      <c r="B12" s="40" t="s">
        <v>1</v>
      </c>
      <c r="C12" s="40" t="s">
        <v>2</v>
      </c>
      <c r="D12" s="66" t="s">
        <v>3</v>
      </c>
      <c r="E12" s="67"/>
      <c r="F12" s="67"/>
      <c r="G12" s="68"/>
      <c r="H12" s="40"/>
      <c r="I12" s="66" t="s">
        <v>4</v>
      </c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8"/>
    </row>
    <row r="13" spans="1:21" ht="15.75" thickBot="1" x14ac:dyDescent="0.3">
      <c r="A13" s="41"/>
      <c r="B13" s="41"/>
      <c r="C13" s="41"/>
      <c r="D13" s="69"/>
      <c r="E13" s="70"/>
      <c r="F13" s="70"/>
      <c r="G13" s="71"/>
      <c r="H13" s="42"/>
      <c r="I13" s="69" t="s">
        <v>106</v>
      </c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1"/>
    </row>
    <row r="14" spans="1:21" ht="64.5" customHeight="1" x14ac:dyDescent="0.25">
      <c r="A14" s="41"/>
      <c r="B14" s="41"/>
      <c r="C14" s="41"/>
      <c r="D14" s="40" t="s">
        <v>5</v>
      </c>
      <c r="E14" s="1" t="s">
        <v>6</v>
      </c>
      <c r="F14" s="40" t="s">
        <v>8</v>
      </c>
      <c r="G14" s="40" t="s">
        <v>9</v>
      </c>
      <c r="H14" s="40">
        <v>2014</v>
      </c>
      <c r="I14" s="40">
        <v>2015</v>
      </c>
      <c r="J14" s="40">
        <v>2016</v>
      </c>
      <c r="K14" s="40">
        <v>2017</v>
      </c>
      <c r="L14" s="40">
        <v>2018</v>
      </c>
      <c r="M14" s="40">
        <v>2019</v>
      </c>
      <c r="N14" s="43">
        <v>2020</v>
      </c>
      <c r="O14" s="40">
        <v>2021</v>
      </c>
      <c r="P14" s="1"/>
      <c r="Q14" s="26" t="s">
        <v>10</v>
      </c>
      <c r="R14" s="36" t="s">
        <v>90</v>
      </c>
      <c r="S14" s="4" t="s">
        <v>11</v>
      </c>
      <c r="T14" s="20" t="s">
        <v>12</v>
      </c>
      <c r="U14" s="1" t="s">
        <v>13</v>
      </c>
    </row>
    <row r="15" spans="1:21" ht="33.75" x14ac:dyDescent="0.25">
      <c r="A15" s="41"/>
      <c r="B15" s="41"/>
      <c r="C15" s="41"/>
      <c r="D15" s="41"/>
      <c r="E15" s="1" t="s">
        <v>7</v>
      </c>
      <c r="F15" s="41"/>
      <c r="G15" s="41"/>
      <c r="H15" s="41"/>
      <c r="I15" s="41"/>
      <c r="J15" s="41"/>
      <c r="K15" s="41"/>
      <c r="L15" s="41"/>
      <c r="M15" s="41"/>
      <c r="N15" s="44"/>
      <c r="O15" s="41"/>
      <c r="P15" s="41">
        <v>2022</v>
      </c>
      <c r="Q15" s="46">
        <v>2023</v>
      </c>
      <c r="R15" s="48">
        <v>2024</v>
      </c>
      <c r="S15" s="50">
        <v>2025</v>
      </c>
      <c r="T15" s="50">
        <v>2026</v>
      </c>
      <c r="U15" s="1" t="s">
        <v>100</v>
      </c>
    </row>
    <row r="16" spans="1:21" x14ac:dyDescent="0.25">
      <c r="A16" s="41"/>
      <c r="B16" s="41"/>
      <c r="C16" s="41"/>
      <c r="D16" s="41"/>
      <c r="E16" s="2"/>
      <c r="F16" s="41"/>
      <c r="G16" s="41"/>
      <c r="H16" s="41"/>
      <c r="I16" s="41"/>
      <c r="J16" s="41"/>
      <c r="K16" s="41"/>
      <c r="L16" s="41"/>
      <c r="M16" s="41"/>
      <c r="N16" s="44"/>
      <c r="O16" s="41"/>
      <c r="P16" s="41"/>
      <c r="Q16" s="46"/>
      <c r="R16" s="48"/>
      <c r="S16" s="50"/>
      <c r="T16" s="50"/>
      <c r="U16" s="52"/>
    </row>
    <row r="17" spans="1:21" ht="3.75" customHeight="1" thickBot="1" x14ac:dyDescent="0.3">
      <c r="A17" s="41"/>
      <c r="B17" s="41"/>
      <c r="C17" s="41"/>
      <c r="D17" s="41"/>
      <c r="E17" s="2"/>
      <c r="F17" s="41"/>
      <c r="G17" s="41"/>
      <c r="H17" s="41"/>
      <c r="I17" s="41"/>
      <c r="J17" s="41"/>
      <c r="K17" s="41"/>
      <c r="L17" s="41"/>
      <c r="M17" s="41"/>
      <c r="N17" s="44"/>
      <c r="O17" s="41"/>
      <c r="P17" s="41"/>
      <c r="Q17" s="46"/>
      <c r="R17" s="48"/>
      <c r="S17" s="50"/>
      <c r="T17" s="18"/>
      <c r="U17" s="52"/>
    </row>
    <row r="18" spans="1:21" ht="15.75" hidden="1" thickBot="1" x14ac:dyDescent="0.3">
      <c r="A18" s="42"/>
      <c r="B18" s="42"/>
      <c r="C18" s="42"/>
      <c r="D18" s="42"/>
      <c r="E18" s="3"/>
      <c r="F18" s="42"/>
      <c r="G18" s="42"/>
      <c r="H18" s="42"/>
      <c r="I18" s="42"/>
      <c r="J18" s="42"/>
      <c r="K18" s="42"/>
      <c r="L18" s="42"/>
      <c r="M18" s="42"/>
      <c r="N18" s="45"/>
      <c r="O18" s="42"/>
      <c r="P18" s="42"/>
      <c r="Q18" s="47"/>
      <c r="R18" s="49"/>
      <c r="S18" s="51"/>
      <c r="T18" s="19"/>
      <c r="U18" s="53"/>
    </row>
    <row r="19" spans="1:21" ht="66" customHeight="1" thickBot="1" x14ac:dyDescent="0.3">
      <c r="A19" s="43" t="s">
        <v>14</v>
      </c>
      <c r="B19" s="43" t="s">
        <v>98</v>
      </c>
      <c r="C19" s="5" t="s">
        <v>15</v>
      </c>
      <c r="D19" s="6" t="s">
        <v>16</v>
      </c>
      <c r="E19" s="6" t="s">
        <v>16</v>
      </c>
      <c r="F19" s="6" t="s">
        <v>16</v>
      </c>
      <c r="G19" s="6" t="s">
        <v>16</v>
      </c>
      <c r="H19" s="13">
        <v>2559.6999999999998</v>
      </c>
      <c r="I19" s="13">
        <v>2825.9</v>
      </c>
      <c r="J19" s="14">
        <v>3406.7</v>
      </c>
      <c r="K19" s="13">
        <v>2222.3000000000002</v>
      </c>
      <c r="L19" s="14">
        <v>2081.4</v>
      </c>
      <c r="M19" s="14">
        <v>2128</v>
      </c>
      <c r="N19" s="13" t="s">
        <v>17</v>
      </c>
      <c r="O19" s="13">
        <v>2497.6999999999998</v>
      </c>
      <c r="P19" s="13">
        <v>2182.3000000000002</v>
      </c>
      <c r="Q19" s="27">
        <f t="shared" ref="Q19:U20" si="0">Q20</f>
        <v>3943.0999999999995</v>
      </c>
      <c r="R19" s="37">
        <f t="shared" si="0"/>
        <v>4377.3</v>
      </c>
      <c r="S19" s="13">
        <f t="shared" si="0"/>
        <v>4427.8999999999996</v>
      </c>
      <c r="T19" s="13">
        <f t="shared" si="0"/>
        <v>4431.7999999999993</v>
      </c>
      <c r="U19" s="13">
        <f t="shared" si="0"/>
        <v>39662</v>
      </c>
    </row>
    <row r="20" spans="1:21" ht="44.25" customHeight="1" thickBot="1" x14ac:dyDescent="0.3">
      <c r="A20" s="44"/>
      <c r="B20" s="44"/>
      <c r="C20" s="5" t="s">
        <v>18</v>
      </c>
      <c r="D20" s="6">
        <v>802</v>
      </c>
      <c r="E20" s="6">
        <v>503</v>
      </c>
      <c r="F20" s="6">
        <v>100081510</v>
      </c>
      <c r="G20" s="6">
        <v>244</v>
      </c>
      <c r="H20" s="13">
        <v>2559.6999999999998</v>
      </c>
      <c r="I20" s="13">
        <v>2825.9</v>
      </c>
      <c r="J20" s="14">
        <v>3406.7</v>
      </c>
      <c r="K20" s="13">
        <v>2222.3000000000002</v>
      </c>
      <c r="L20" s="14">
        <v>2081.4</v>
      </c>
      <c r="M20" s="14">
        <v>2128</v>
      </c>
      <c r="N20" s="13" t="s">
        <v>17</v>
      </c>
      <c r="O20" s="13">
        <v>2497.6999999999998</v>
      </c>
      <c r="P20" s="15">
        <v>2182.3000000000002</v>
      </c>
      <c r="Q20" s="27">
        <f t="shared" si="0"/>
        <v>3943.0999999999995</v>
      </c>
      <c r="R20" s="37">
        <f t="shared" si="0"/>
        <v>4377.3</v>
      </c>
      <c r="S20" s="15">
        <f t="shared" si="0"/>
        <v>4427.8999999999996</v>
      </c>
      <c r="T20" s="15">
        <f t="shared" si="0"/>
        <v>4431.7999999999993</v>
      </c>
      <c r="U20" s="13">
        <f t="shared" si="0"/>
        <v>39662</v>
      </c>
    </row>
    <row r="21" spans="1:21" ht="28.5" customHeight="1" thickBot="1" x14ac:dyDescent="0.3">
      <c r="A21" s="45"/>
      <c r="B21" s="45"/>
      <c r="C21" s="5"/>
      <c r="D21" s="6">
        <v>802</v>
      </c>
      <c r="E21" s="6" t="s">
        <v>16</v>
      </c>
      <c r="F21" s="6" t="s">
        <v>16</v>
      </c>
      <c r="G21" s="6" t="s">
        <v>16</v>
      </c>
      <c r="H21" s="13">
        <v>2559.6999999999998</v>
      </c>
      <c r="I21" s="13">
        <v>2825.9</v>
      </c>
      <c r="J21" s="14">
        <v>3406.7</v>
      </c>
      <c r="K21" s="13">
        <v>2222.3000000000002</v>
      </c>
      <c r="L21" s="14">
        <v>2081.4</v>
      </c>
      <c r="M21" s="14">
        <v>2128</v>
      </c>
      <c r="N21" s="13">
        <v>2577.9</v>
      </c>
      <c r="O21" s="13">
        <v>2497.6999999999998</v>
      </c>
      <c r="P21" s="15">
        <v>2182.3000000000002</v>
      </c>
      <c r="Q21" s="27">
        <f>Q22+Q27+Q30+Q33+Q37+Q47+Q54</f>
        <v>3943.0999999999995</v>
      </c>
      <c r="R21" s="37">
        <f>R23+R28+R31+R34+R38+R48+R55+R37</f>
        <v>4377.3</v>
      </c>
      <c r="S21" s="15">
        <f>S23+S28+S31+S34+S38+S48+S55</f>
        <v>4427.8999999999996</v>
      </c>
      <c r="T21" s="15">
        <f>T23+T28+T31+T34+T38+S48+T55</f>
        <v>4431.7999999999993</v>
      </c>
      <c r="U21" s="13">
        <f>H21+I21+J21+K21+L21+M21+N21+O21+P21+Q21+R21+S21+T21</f>
        <v>39662</v>
      </c>
    </row>
    <row r="22" spans="1:21" ht="45.75" thickBot="1" x14ac:dyDescent="0.3">
      <c r="A22" s="43" t="s">
        <v>19</v>
      </c>
      <c r="B22" s="43" t="s">
        <v>20</v>
      </c>
      <c r="C22" s="5" t="s">
        <v>21</v>
      </c>
      <c r="D22" s="6">
        <v>802</v>
      </c>
      <c r="E22" s="6">
        <v>503</v>
      </c>
      <c r="F22" s="6">
        <v>110081510</v>
      </c>
      <c r="G22" s="6">
        <v>240</v>
      </c>
      <c r="H22" s="13">
        <v>167.2</v>
      </c>
      <c r="I22" s="13">
        <v>260.3</v>
      </c>
      <c r="J22" s="14">
        <v>501.1</v>
      </c>
      <c r="K22" s="13">
        <v>421.1</v>
      </c>
      <c r="L22" s="14">
        <v>358.7</v>
      </c>
      <c r="M22" s="14">
        <v>395.3</v>
      </c>
      <c r="N22" s="13">
        <v>361.8</v>
      </c>
      <c r="O22" s="13">
        <v>461.2</v>
      </c>
      <c r="P22" s="13">
        <v>450.8</v>
      </c>
      <c r="Q22" s="27">
        <f>Q23</f>
        <v>484.59999999999997</v>
      </c>
      <c r="R22" s="37">
        <f>R23</f>
        <v>653.5</v>
      </c>
      <c r="S22" s="15">
        <f>S23</f>
        <v>797.2</v>
      </c>
      <c r="T22" s="15">
        <f>T23</f>
        <v>797.2</v>
      </c>
      <c r="U22" s="13">
        <f>U23</f>
        <v>5312.8</v>
      </c>
    </row>
    <row r="23" spans="1:21" ht="23.25" thickBot="1" x14ac:dyDescent="0.3">
      <c r="A23" s="44"/>
      <c r="B23" s="44"/>
      <c r="C23" s="5" t="s">
        <v>18</v>
      </c>
      <c r="D23" s="6">
        <v>802</v>
      </c>
      <c r="E23" s="6">
        <v>503</v>
      </c>
      <c r="F23" s="6">
        <v>110081510</v>
      </c>
      <c r="G23" s="6">
        <v>240</v>
      </c>
      <c r="H23" s="13">
        <v>167.2</v>
      </c>
      <c r="I23" s="13">
        <v>260.3</v>
      </c>
      <c r="J23" s="14">
        <v>501.1</v>
      </c>
      <c r="K23" s="13">
        <v>421.1</v>
      </c>
      <c r="L23" s="14">
        <v>358.7</v>
      </c>
      <c r="M23" s="14">
        <v>395.3</v>
      </c>
      <c r="N23" s="13">
        <v>361.8</v>
      </c>
      <c r="O23" s="13">
        <v>461.2</v>
      </c>
      <c r="P23" s="15">
        <v>450.8</v>
      </c>
      <c r="Q23" s="27">
        <f>Q24+Q25+Q26</f>
        <v>484.59999999999997</v>
      </c>
      <c r="R23" s="37">
        <f>R24+R26</f>
        <v>653.5</v>
      </c>
      <c r="S23" s="15">
        <f>S24+S25+S26</f>
        <v>797.2</v>
      </c>
      <c r="T23" s="15">
        <f>T24+T25+T26</f>
        <v>797.2</v>
      </c>
      <c r="U23" s="13">
        <f>H23+I23+J23+K23+L23+M23+N23+O23+P23+Q23+R23+S23</f>
        <v>5312.8</v>
      </c>
    </row>
    <row r="24" spans="1:21" ht="45.75" thickBot="1" x14ac:dyDescent="0.3">
      <c r="A24" s="44"/>
      <c r="B24" s="44"/>
      <c r="C24" s="5" t="s">
        <v>22</v>
      </c>
      <c r="D24" s="6">
        <v>802</v>
      </c>
      <c r="E24" s="6">
        <v>503</v>
      </c>
      <c r="F24" s="6">
        <v>110081510</v>
      </c>
      <c r="G24" s="6">
        <v>247</v>
      </c>
      <c r="H24" s="13">
        <v>167.2</v>
      </c>
      <c r="I24" s="13">
        <v>251.4</v>
      </c>
      <c r="J24" s="14">
        <v>400</v>
      </c>
      <c r="K24" s="13">
        <v>419.3</v>
      </c>
      <c r="L24" s="14">
        <v>355</v>
      </c>
      <c r="M24" s="14">
        <v>346.5</v>
      </c>
      <c r="N24" s="13">
        <v>234.4</v>
      </c>
      <c r="O24" s="13">
        <v>361.2</v>
      </c>
      <c r="P24" s="13">
        <v>372.3</v>
      </c>
      <c r="Q24" s="27">
        <v>434.7</v>
      </c>
      <c r="R24" s="37">
        <f>379.6+50</f>
        <v>429.6</v>
      </c>
      <c r="S24" s="13">
        <v>379.6</v>
      </c>
      <c r="T24" s="13">
        <v>379.6</v>
      </c>
      <c r="U24" s="13">
        <f>H24+I24+J24+K24+L24+M24+N24+O24+P24+Q24+R24+S24</f>
        <v>4151.2</v>
      </c>
    </row>
    <row r="25" spans="1:21" ht="23.25" thickBot="1" x14ac:dyDescent="0.3">
      <c r="A25" s="44"/>
      <c r="B25" s="44"/>
      <c r="C25" s="5" t="s">
        <v>23</v>
      </c>
      <c r="D25" s="6">
        <v>802</v>
      </c>
      <c r="E25" s="6">
        <v>503</v>
      </c>
      <c r="F25" s="6">
        <v>110081510</v>
      </c>
      <c r="G25" s="6">
        <v>244</v>
      </c>
      <c r="H25" s="13">
        <v>0</v>
      </c>
      <c r="I25" s="13">
        <v>8.9</v>
      </c>
      <c r="J25" s="14">
        <v>50</v>
      </c>
      <c r="K25" s="13">
        <v>0</v>
      </c>
      <c r="L25" s="14">
        <v>0</v>
      </c>
      <c r="M25" s="14">
        <v>48.8</v>
      </c>
      <c r="N25" s="13">
        <v>43</v>
      </c>
      <c r="O25" s="13">
        <v>100</v>
      </c>
      <c r="P25" s="13">
        <v>0</v>
      </c>
      <c r="Q25" s="27">
        <v>0</v>
      </c>
      <c r="R25" s="37">
        <v>0</v>
      </c>
      <c r="S25" s="13">
        <v>0</v>
      </c>
      <c r="T25" s="13">
        <v>0</v>
      </c>
      <c r="U25" s="13">
        <f>H25+I25+J25+K25+L25+M25+N25+O25+P25+Q25+R25+S25</f>
        <v>250.7</v>
      </c>
    </row>
    <row r="26" spans="1:21" ht="45.75" thickBot="1" x14ac:dyDescent="0.3">
      <c r="A26" s="45"/>
      <c r="B26" s="45"/>
      <c r="C26" s="5" t="s">
        <v>24</v>
      </c>
      <c r="D26" s="6">
        <v>802</v>
      </c>
      <c r="E26" s="6">
        <v>503</v>
      </c>
      <c r="F26" s="6">
        <v>110081510</v>
      </c>
      <c r="G26" s="6">
        <v>244</v>
      </c>
      <c r="H26" s="13">
        <v>0</v>
      </c>
      <c r="I26" s="13">
        <v>0</v>
      </c>
      <c r="J26" s="14">
        <v>51.1</v>
      </c>
      <c r="K26" s="13">
        <v>1.8</v>
      </c>
      <c r="L26" s="14">
        <v>3.7</v>
      </c>
      <c r="M26" s="14">
        <v>0</v>
      </c>
      <c r="N26" s="13">
        <v>84.4</v>
      </c>
      <c r="O26" s="13">
        <v>0</v>
      </c>
      <c r="P26" s="13">
        <v>78.5</v>
      </c>
      <c r="Q26" s="27">
        <v>49.9</v>
      </c>
      <c r="R26" s="37">
        <v>223.9</v>
      </c>
      <c r="S26" s="13">
        <v>417.6</v>
      </c>
      <c r="T26" s="13">
        <v>417.6</v>
      </c>
      <c r="U26" s="13">
        <f>H26+I26+J26+K26+L26+M26+N26+O26+P26+Q26+R26+S26</f>
        <v>910.9</v>
      </c>
    </row>
    <row r="27" spans="1:21" ht="45.75" thickBot="1" x14ac:dyDescent="0.3">
      <c r="A27" s="43" t="s">
        <v>25</v>
      </c>
      <c r="B27" s="43" t="s">
        <v>26</v>
      </c>
      <c r="C27" s="5" t="s">
        <v>21</v>
      </c>
      <c r="D27" s="6">
        <v>802</v>
      </c>
      <c r="E27" s="6">
        <v>503</v>
      </c>
      <c r="F27" s="6">
        <v>110073880</v>
      </c>
      <c r="G27" s="6">
        <v>244</v>
      </c>
      <c r="H27" s="13">
        <v>0</v>
      </c>
      <c r="I27" s="13">
        <v>0</v>
      </c>
      <c r="J27" s="14">
        <v>0</v>
      </c>
      <c r="K27" s="13">
        <v>0</v>
      </c>
      <c r="L27" s="14">
        <v>0</v>
      </c>
      <c r="M27" s="14">
        <v>0</v>
      </c>
      <c r="N27" s="13">
        <v>62.3</v>
      </c>
      <c r="O27" s="13">
        <v>0</v>
      </c>
      <c r="P27" s="13">
        <v>0</v>
      </c>
      <c r="Q27" s="27">
        <v>0</v>
      </c>
      <c r="R27" s="37">
        <v>0</v>
      </c>
      <c r="S27" s="13">
        <v>0</v>
      </c>
      <c r="T27" s="13">
        <f>T28</f>
        <v>0</v>
      </c>
      <c r="U27" s="13">
        <v>62.3</v>
      </c>
    </row>
    <row r="28" spans="1:21" ht="23.25" thickBot="1" x14ac:dyDescent="0.3">
      <c r="A28" s="44"/>
      <c r="B28" s="44"/>
      <c r="C28" s="5" t="s">
        <v>18</v>
      </c>
      <c r="D28" s="6">
        <v>802</v>
      </c>
      <c r="E28" s="6">
        <v>503</v>
      </c>
      <c r="F28" s="6">
        <v>110073880</v>
      </c>
      <c r="G28" s="6">
        <v>244</v>
      </c>
      <c r="H28" s="13">
        <v>0</v>
      </c>
      <c r="I28" s="13">
        <v>0</v>
      </c>
      <c r="J28" s="14">
        <v>0</v>
      </c>
      <c r="K28" s="13">
        <v>0</v>
      </c>
      <c r="L28" s="14">
        <v>0</v>
      </c>
      <c r="M28" s="14">
        <v>0</v>
      </c>
      <c r="N28" s="13">
        <v>62.3</v>
      </c>
      <c r="O28" s="13">
        <v>0</v>
      </c>
      <c r="P28" s="13">
        <v>0</v>
      </c>
      <c r="Q28" s="27">
        <v>0</v>
      </c>
      <c r="R28" s="37">
        <v>0</v>
      </c>
      <c r="S28" s="13">
        <v>0</v>
      </c>
      <c r="T28" s="13">
        <f>T29</f>
        <v>0</v>
      </c>
      <c r="U28" s="13">
        <v>62.3</v>
      </c>
    </row>
    <row r="29" spans="1:21" ht="45.75" thickBot="1" x14ac:dyDescent="0.3">
      <c r="A29" s="45"/>
      <c r="B29" s="45"/>
      <c r="C29" s="5" t="s">
        <v>27</v>
      </c>
      <c r="D29" s="6">
        <v>802</v>
      </c>
      <c r="E29" s="6">
        <v>503</v>
      </c>
      <c r="F29" s="6">
        <v>110073880</v>
      </c>
      <c r="G29" s="6">
        <v>244</v>
      </c>
      <c r="H29" s="13">
        <v>0</v>
      </c>
      <c r="I29" s="13">
        <v>0</v>
      </c>
      <c r="J29" s="14">
        <v>0</v>
      </c>
      <c r="K29" s="13">
        <v>0</v>
      </c>
      <c r="L29" s="14">
        <v>0</v>
      </c>
      <c r="M29" s="14">
        <v>0</v>
      </c>
      <c r="N29" s="13">
        <v>62.3</v>
      </c>
      <c r="O29" s="13">
        <v>0</v>
      </c>
      <c r="P29" s="13">
        <v>0</v>
      </c>
      <c r="Q29" s="27">
        <v>0</v>
      </c>
      <c r="R29" s="37">
        <v>0</v>
      </c>
      <c r="S29" s="13">
        <v>0</v>
      </c>
      <c r="T29" s="13">
        <v>0</v>
      </c>
      <c r="U29" s="13">
        <v>62.3</v>
      </c>
    </row>
    <row r="30" spans="1:21" ht="45.75" thickBot="1" x14ac:dyDescent="0.3">
      <c r="A30" s="43" t="s">
        <v>28</v>
      </c>
      <c r="B30" s="43" t="s">
        <v>29</v>
      </c>
      <c r="C30" s="5" t="s">
        <v>21</v>
      </c>
      <c r="D30" s="6">
        <v>802</v>
      </c>
      <c r="E30" s="6">
        <v>409</v>
      </c>
      <c r="F30" s="6">
        <v>120081520</v>
      </c>
      <c r="G30" s="6">
        <v>244</v>
      </c>
      <c r="H30" s="13">
        <v>0</v>
      </c>
      <c r="I30" s="13">
        <v>138.19999999999999</v>
      </c>
      <c r="J30" s="14">
        <v>202.8</v>
      </c>
      <c r="K30" s="13">
        <v>134.4</v>
      </c>
      <c r="L30" s="14">
        <v>160.80000000000001</v>
      </c>
      <c r="M30" s="14">
        <v>167.5</v>
      </c>
      <c r="N30" s="13">
        <v>150.80000000000001</v>
      </c>
      <c r="O30" s="13">
        <v>186</v>
      </c>
      <c r="P30" s="13">
        <v>346.4</v>
      </c>
      <c r="Q30" s="27">
        <f t="shared" ref="Q30:U31" si="1">Q31</f>
        <v>678.3</v>
      </c>
      <c r="R30" s="37">
        <f t="shared" si="1"/>
        <v>715</v>
      </c>
      <c r="S30" s="13">
        <f t="shared" si="1"/>
        <v>371.4</v>
      </c>
      <c r="T30" s="13">
        <f t="shared" si="1"/>
        <v>375.3</v>
      </c>
      <c r="U30" s="13">
        <f t="shared" si="1"/>
        <v>3626.9</v>
      </c>
    </row>
    <row r="31" spans="1:21" ht="23.25" thickBot="1" x14ac:dyDescent="0.3">
      <c r="A31" s="44"/>
      <c r="B31" s="44"/>
      <c r="C31" s="5" t="s">
        <v>18</v>
      </c>
      <c r="D31" s="6">
        <v>802</v>
      </c>
      <c r="E31" s="6">
        <v>409</v>
      </c>
      <c r="F31" s="6">
        <v>120081520</v>
      </c>
      <c r="G31" s="6">
        <v>244</v>
      </c>
      <c r="H31" s="13">
        <v>0</v>
      </c>
      <c r="I31" s="13">
        <v>138.19999999999999</v>
      </c>
      <c r="J31" s="14">
        <v>202.8</v>
      </c>
      <c r="K31" s="13">
        <v>134.4</v>
      </c>
      <c r="L31" s="14">
        <v>160.80000000000001</v>
      </c>
      <c r="M31" s="14">
        <v>167.5</v>
      </c>
      <c r="N31" s="13">
        <v>150.80000000000001</v>
      </c>
      <c r="O31" s="13">
        <v>186</v>
      </c>
      <c r="P31" s="13">
        <v>346.4</v>
      </c>
      <c r="Q31" s="27">
        <f t="shared" si="1"/>
        <v>678.3</v>
      </c>
      <c r="R31" s="37">
        <f t="shared" si="1"/>
        <v>715</v>
      </c>
      <c r="S31" s="13">
        <f t="shared" si="1"/>
        <v>371.4</v>
      </c>
      <c r="T31" s="13">
        <f t="shared" si="1"/>
        <v>375.3</v>
      </c>
      <c r="U31" s="13">
        <f t="shared" si="1"/>
        <v>3626.9</v>
      </c>
    </row>
    <row r="32" spans="1:21" ht="34.5" thickBot="1" x14ac:dyDescent="0.3">
      <c r="A32" s="45"/>
      <c r="B32" s="45"/>
      <c r="C32" s="5" t="s">
        <v>30</v>
      </c>
      <c r="D32" s="6">
        <v>802</v>
      </c>
      <c r="E32" s="6">
        <v>409</v>
      </c>
      <c r="F32" s="6">
        <v>120081520</v>
      </c>
      <c r="G32" s="6">
        <v>244</v>
      </c>
      <c r="H32" s="13">
        <v>0</v>
      </c>
      <c r="I32" s="13">
        <v>138.19999999999999</v>
      </c>
      <c r="J32" s="14">
        <v>202.8</v>
      </c>
      <c r="K32" s="13">
        <v>134.4</v>
      </c>
      <c r="L32" s="14">
        <v>160.80000000000001</v>
      </c>
      <c r="M32" s="14">
        <v>167.5</v>
      </c>
      <c r="N32" s="13">
        <v>150.80000000000001</v>
      </c>
      <c r="O32" s="13">
        <v>186</v>
      </c>
      <c r="P32" s="13">
        <v>346.4</v>
      </c>
      <c r="Q32" s="27">
        <f>585.3+70+23</f>
        <v>678.3</v>
      </c>
      <c r="R32" s="37">
        <f>655.9+59.1</f>
        <v>715</v>
      </c>
      <c r="S32" s="13">
        <v>371.4</v>
      </c>
      <c r="T32" s="13">
        <v>375.3</v>
      </c>
      <c r="U32" s="13">
        <f>H32+I32+J32+K32+L32+M32+N32+O32+P32+Q32+R32+S32+T32</f>
        <v>3626.9</v>
      </c>
    </row>
    <row r="33" spans="1:21" ht="45.75" thickBot="1" x14ac:dyDescent="0.3">
      <c r="A33" s="43" t="s">
        <v>31</v>
      </c>
      <c r="B33" s="43" t="s">
        <v>32</v>
      </c>
      <c r="C33" s="5" t="s">
        <v>21</v>
      </c>
      <c r="D33" s="6">
        <v>802</v>
      </c>
      <c r="E33" s="6">
        <v>503</v>
      </c>
      <c r="F33" s="6">
        <v>130081530</v>
      </c>
      <c r="G33" s="6">
        <v>244</v>
      </c>
      <c r="H33" s="13">
        <v>219.3</v>
      </c>
      <c r="I33" s="13">
        <v>186.6</v>
      </c>
      <c r="J33" s="14">
        <v>147.19999999999999</v>
      </c>
      <c r="K33" s="13">
        <v>177.8</v>
      </c>
      <c r="L33" s="14">
        <v>232.7</v>
      </c>
      <c r="M33" s="14">
        <v>0</v>
      </c>
      <c r="N33" s="13">
        <v>0</v>
      </c>
      <c r="O33" s="13">
        <v>0</v>
      </c>
      <c r="P33" s="13">
        <v>0</v>
      </c>
      <c r="Q33" s="27">
        <v>0</v>
      </c>
      <c r="R33" s="37">
        <v>0</v>
      </c>
      <c r="S33" s="13">
        <v>0</v>
      </c>
      <c r="T33" s="13">
        <f>T34</f>
        <v>0</v>
      </c>
      <c r="U33" s="13">
        <v>963.6</v>
      </c>
    </row>
    <row r="34" spans="1:21" ht="23.25" thickBot="1" x14ac:dyDescent="0.3">
      <c r="A34" s="44"/>
      <c r="B34" s="44"/>
      <c r="C34" s="5" t="s">
        <v>18</v>
      </c>
      <c r="D34" s="6">
        <v>802</v>
      </c>
      <c r="E34" s="6">
        <v>503</v>
      </c>
      <c r="F34" s="6">
        <v>130081530</v>
      </c>
      <c r="G34" s="6">
        <v>244</v>
      </c>
      <c r="H34" s="13">
        <v>219.3</v>
      </c>
      <c r="I34" s="13">
        <v>186.6</v>
      </c>
      <c r="J34" s="14">
        <v>147.19999999999999</v>
      </c>
      <c r="K34" s="13">
        <v>177.8</v>
      </c>
      <c r="L34" s="14">
        <v>232.7</v>
      </c>
      <c r="M34" s="14">
        <v>0</v>
      </c>
      <c r="N34" s="13">
        <v>0</v>
      </c>
      <c r="O34" s="13">
        <v>0</v>
      </c>
      <c r="P34" s="13">
        <v>0</v>
      </c>
      <c r="Q34" s="27">
        <v>0</v>
      </c>
      <c r="R34" s="37">
        <v>0</v>
      </c>
      <c r="S34" s="13">
        <v>0</v>
      </c>
      <c r="T34" s="13">
        <f>T35+T36</f>
        <v>0</v>
      </c>
      <c r="U34" s="13">
        <v>963.6</v>
      </c>
    </row>
    <row r="35" spans="1:21" ht="45.75" thickBot="1" x14ac:dyDescent="0.3">
      <c r="A35" s="44"/>
      <c r="B35" s="44"/>
      <c r="C35" s="5" t="s">
        <v>33</v>
      </c>
      <c r="D35" s="6">
        <v>802</v>
      </c>
      <c r="E35" s="6">
        <v>503</v>
      </c>
      <c r="F35" s="6">
        <v>130081530</v>
      </c>
      <c r="G35" s="6">
        <v>244</v>
      </c>
      <c r="H35" s="13">
        <v>83.9</v>
      </c>
      <c r="I35" s="13">
        <v>101.4</v>
      </c>
      <c r="J35" s="14">
        <v>67.599999999999994</v>
      </c>
      <c r="K35" s="13">
        <v>111</v>
      </c>
      <c r="L35" s="14">
        <v>30.2</v>
      </c>
      <c r="M35" s="14">
        <v>0</v>
      </c>
      <c r="N35" s="13">
        <v>0</v>
      </c>
      <c r="O35" s="13">
        <v>0</v>
      </c>
      <c r="P35" s="13">
        <v>0</v>
      </c>
      <c r="Q35" s="27">
        <v>0</v>
      </c>
      <c r="R35" s="37">
        <v>0</v>
      </c>
      <c r="S35" s="13">
        <v>0</v>
      </c>
      <c r="T35" s="13">
        <v>0</v>
      </c>
      <c r="U35" s="13">
        <v>394.1</v>
      </c>
    </row>
    <row r="36" spans="1:21" ht="57" thickBot="1" x14ac:dyDescent="0.3">
      <c r="A36" s="45"/>
      <c r="B36" s="45"/>
      <c r="C36" s="5" t="s">
        <v>34</v>
      </c>
      <c r="D36" s="6">
        <v>802</v>
      </c>
      <c r="E36" s="6">
        <v>503</v>
      </c>
      <c r="F36" s="6">
        <v>130081530</v>
      </c>
      <c r="G36" s="6">
        <v>244</v>
      </c>
      <c r="H36" s="13">
        <v>135.4</v>
      </c>
      <c r="I36" s="13">
        <v>85.2</v>
      </c>
      <c r="J36" s="14">
        <v>79.599999999999994</v>
      </c>
      <c r="K36" s="13">
        <v>66.8</v>
      </c>
      <c r="L36" s="14">
        <v>202.5</v>
      </c>
      <c r="M36" s="14">
        <v>0</v>
      </c>
      <c r="N36" s="13">
        <v>0</v>
      </c>
      <c r="O36" s="13">
        <v>0</v>
      </c>
      <c r="P36" s="13">
        <v>0</v>
      </c>
      <c r="Q36" s="27">
        <v>0</v>
      </c>
      <c r="R36" s="37">
        <v>0</v>
      </c>
      <c r="S36" s="13">
        <v>0</v>
      </c>
      <c r="T36" s="13">
        <v>0</v>
      </c>
      <c r="U36" s="13">
        <v>569.5</v>
      </c>
    </row>
    <row r="37" spans="1:21" ht="45.75" customHeight="1" thickBot="1" x14ac:dyDescent="0.3">
      <c r="A37" s="40" t="s">
        <v>35</v>
      </c>
      <c r="B37" s="40" t="s">
        <v>36</v>
      </c>
      <c r="C37" s="5" t="s">
        <v>37</v>
      </c>
      <c r="D37" s="6">
        <v>802</v>
      </c>
      <c r="E37" s="6">
        <v>503</v>
      </c>
      <c r="F37" s="6">
        <v>130076410</v>
      </c>
      <c r="G37" s="6">
        <v>244</v>
      </c>
      <c r="H37" s="13">
        <v>0</v>
      </c>
      <c r="I37" s="13">
        <v>0</v>
      </c>
      <c r="J37" s="14">
        <v>0</v>
      </c>
      <c r="K37" s="13">
        <v>0</v>
      </c>
      <c r="L37" s="14">
        <v>0</v>
      </c>
      <c r="M37" s="14">
        <v>545.6</v>
      </c>
      <c r="N37" s="13">
        <v>0</v>
      </c>
      <c r="O37" s="13">
        <v>0</v>
      </c>
      <c r="P37" s="13">
        <v>0</v>
      </c>
      <c r="Q37" s="27">
        <f>Q43</f>
        <v>1725</v>
      </c>
      <c r="R37" s="37">
        <f>R43</f>
        <v>1392.2</v>
      </c>
      <c r="S37" s="13">
        <v>0</v>
      </c>
      <c r="T37" s="13">
        <f>T38</f>
        <v>0</v>
      </c>
      <c r="U37" s="13">
        <f>545.6+Q37</f>
        <v>2270.6</v>
      </c>
    </row>
    <row r="38" spans="1:21" ht="23.25" thickBot="1" x14ac:dyDescent="0.3">
      <c r="A38" s="41"/>
      <c r="B38" s="41"/>
      <c r="C38" s="5" t="s">
        <v>18</v>
      </c>
      <c r="D38" s="6">
        <v>802</v>
      </c>
      <c r="E38" s="6">
        <v>503</v>
      </c>
      <c r="F38" s="6">
        <v>130076410</v>
      </c>
      <c r="G38" s="6">
        <v>244</v>
      </c>
      <c r="H38" s="13">
        <v>0</v>
      </c>
      <c r="I38" s="13">
        <v>0</v>
      </c>
      <c r="J38" s="14">
        <v>0</v>
      </c>
      <c r="K38" s="13">
        <v>0</v>
      </c>
      <c r="L38" s="14">
        <v>0</v>
      </c>
      <c r="M38" s="14">
        <v>454.7</v>
      </c>
      <c r="N38" s="13">
        <v>0</v>
      </c>
      <c r="O38" s="13">
        <v>0</v>
      </c>
      <c r="P38" s="13">
        <v>0</v>
      </c>
      <c r="Q38" s="27">
        <v>0</v>
      </c>
      <c r="R38" s="37">
        <v>0</v>
      </c>
      <c r="S38" s="13">
        <v>0</v>
      </c>
      <c r="T38" s="13">
        <f>T39</f>
        <v>0</v>
      </c>
      <c r="U38" s="13">
        <v>454.7</v>
      </c>
    </row>
    <row r="39" spans="1:21" ht="34.5" thickBot="1" x14ac:dyDescent="0.3">
      <c r="A39" s="41"/>
      <c r="B39" s="41"/>
      <c r="C39" s="5" t="s">
        <v>38</v>
      </c>
      <c r="D39" s="6">
        <v>802</v>
      </c>
      <c r="E39" s="6">
        <v>503</v>
      </c>
      <c r="F39" s="6">
        <v>130076410</v>
      </c>
      <c r="G39" s="6">
        <v>244</v>
      </c>
      <c r="H39" s="13">
        <v>0</v>
      </c>
      <c r="I39" s="13">
        <v>0</v>
      </c>
      <c r="J39" s="14">
        <v>0</v>
      </c>
      <c r="K39" s="13">
        <v>0</v>
      </c>
      <c r="L39" s="14">
        <v>0</v>
      </c>
      <c r="M39" s="14">
        <v>454.7</v>
      </c>
      <c r="N39" s="13">
        <v>0</v>
      </c>
      <c r="O39" s="13">
        <v>0</v>
      </c>
      <c r="P39" s="13">
        <v>0</v>
      </c>
      <c r="Q39" s="27">
        <v>0</v>
      </c>
      <c r="R39" s="37">
        <v>0</v>
      </c>
      <c r="S39" s="13">
        <v>0</v>
      </c>
      <c r="T39" s="13">
        <v>0</v>
      </c>
      <c r="U39" s="13">
        <v>454.7</v>
      </c>
    </row>
    <row r="40" spans="1:21" ht="45.75" thickBot="1" x14ac:dyDescent="0.3">
      <c r="A40" s="41"/>
      <c r="B40" s="41"/>
      <c r="C40" s="5" t="s">
        <v>37</v>
      </c>
      <c r="D40" s="6">
        <v>802</v>
      </c>
      <c r="E40" s="6">
        <v>503</v>
      </c>
      <c r="F40" s="6" t="s">
        <v>39</v>
      </c>
      <c r="G40" s="6">
        <v>244</v>
      </c>
      <c r="H40" s="13">
        <v>0</v>
      </c>
      <c r="I40" s="13">
        <v>0</v>
      </c>
      <c r="J40" s="14">
        <v>0</v>
      </c>
      <c r="K40" s="13">
        <v>0</v>
      </c>
      <c r="L40" s="14">
        <v>0</v>
      </c>
      <c r="M40" s="14">
        <v>90.9</v>
      </c>
      <c r="N40" s="13">
        <v>0</v>
      </c>
      <c r="O40" s="13">
        <v>0</v>
      </c>
      <c r="P40" s="13">
        <v>0</v>
      </c>
      <c r="Q40" s="27">
        <v>0</v>
      </c>
      <c r="R40" s="37">
        <v>0</v>
      </c>
      <c r="S40" s="13">
        <v>0</v>
      </c>
      <c r="T40" s="13">
        <f>T41</f>
        <v>0</v>
      </c>
      <c r="U40" s="13">
        <v>90.9</v>
      </c>
    </row>
    <row r="41" spans="1:21" ht="23.25" thickBot="1" x14ac:dyDescent="0.3">
      <c r="A41" s="41"/>
      <c r="B41" s="41"/>
      <c r="C41" s="5" t="s">
        <v>18</v>
      </c>
      <c r="D41" s="6">
        <v>802</v>
      </c>
      <c r="E41" s="6">
        <v>503</v>
      </c>
      <c r="F41" s="6" t="s">
        <v>39</v>
      </c>
      <c r="G41" s="6">
        <v>244</v>
      </c>
      <c r="H41" s="13">
        <v>0</v>
      </c>
      <c r="I41" s="13">
        <v>0</v>
      </c>
      <c r="J41" s="14">
        <v>0</v>
      </c>
      <c r="K41" s="13">
        <v>0</v>
      </c>
      <c r="L41" s="14">
        <v>0</v>
      </c>
      <c r="M41" s="14">
        <v>90.9</v>
      </c>
      <c r="N41" s="13">
        <v>0</v>
      </c>
      <c r="O41" s="13">
        <v>0</v>
      </c>
      <c r="P41" s="13">
        <v>0</v>
      </c>
      <c r="Q41" s="27">
        <v>0</v>
      </c>
      <c r="R41" s="37">
        <v>0</v>
      </c>
      <c r="S41" s="13">
        <v>0</v>
      </c>
      <c r="T41" s="13">
        <f>T42</f>
        <v>0</v>
      </c>
      <c r="U41" s="13">
        <v>90.9</v>
      </c>
    </row>
    <row r="42" spans="1:21" ht="34.5" thickBot="1" x14ac:dyDescent="0.3">
      <c r="A42" s="41"/>
      <c r="B42" s="41"/>
      <c r="C42" s="5" t="s">
        <v>38</v>
      </c>
      <c r="D42" s="6">
        <v>802</v>
      </c>
      <c r="E42" s="6">
        <v>503</v>
      </c>
      <c r="F42" s="6" t="s">
        <v>39</v>
      </c>
      <c r="G42" s="6">
        <v>244</v>
      </c>
      <c r="H42" s="13">
        <v>0</v>
      </c>
      <c r="I42" s="13">
        <v>0</v>
      </c>
      <c r="J42" s="14">
        <v>0</v>
      </c>
      <c r="K42" s="13">
        <v>0</v>
      </c>
      <c r="L42" s="14">
        <v>0</v>
      </c>
      <c r="M42" s="14">
        <v>90.9</v>
      </c>
      <c r="N42" s="13">
        <v>0</v>
      </c>
      <c r="O42" s="13">
        <v>0</v>
      </c>
      <c r="P42" s="13">
        <v>0</v>
      </c>
      <c r="Q42" s="27">
        <v>0</v>
      </c>
      <c r="R42" s="37">
        <v>0</v>
      </c>
      <c r="S42" s="13">
        <v>0</v>
      </c>
      <c r="T42" s="13">
        <f>T43</f>
        <v>0</v>
      </c>
      <c r="U42" s="13">
        <v>90.9</v>
      </c>
    </row>
    <row r="43" spans="1:21" ht="45.75" thickBot="1" x14ac:dyDescent="0.3">
      <c r="A43" s="41"/>
      <c r="B43" s="41"/>
      <c r="C43" s="5" t="s">
        <v>37</v>
      </c>
      <c r="D43" s="6">
        <v>802</v>
      </c>
      <c r="E43" s="6">
        <v>503</v>
      </c>
      <c r="F43" s="6" t="s">
        <v>39</v>
      </c>
      <c r="G43" s="6">
        <v>244</v>
      </c>
      <c r="H43" s="13">
        <v>0</v>
      </c>
      <c r="I43" s="13">
        <v>0</v>
      </c>
      <c r="J43" s="14">
        <v>0</v>
      </c>
      <c r="K43" s="13">
        <v>0</v>
      </c>
      <c r="L43" s="14">
        <v>0</v>
      </c>
      <c r="M43" s="14">
        <v>0</v>
      </c>
      <c r="N43" s="13">
        <v>0</v>
      </c>
      <c r="O43" s="13">
        <v>0</v>
      </c>
      <c r="P43" s="13">
        <v>0</v>
      </c>
      <c r="Q43" s="27">
        <f>Q44</f>
        <v>1725</v>
      </c>
      <c r="R43" s="37">
        <f>R44</f>
        <v>1392.2</v>
      </c>
      <c r="S43" s="13">
        <v>0</v>
      </c>
      <c r="T43" s="13">
        <v>0</v>
      </c>
      <c r="U43" s="13">
        <f>Q43</f>
        <v>1725</v>
      </c>
    </row>
    <row r="44" spans="1:21" ht="23.25" thickBot="1" x14ac:dyDescent="0.3">
      <c r="A44" s="41"/>
      <c r="B44" s="41"/>
      <c r="C44" s="5" t="s">
        <v>18</v>
      </c>
      <c r="D44" s="6">
        <v>802</v>
      </c>
      <c r="E44" s="6">
        <v>503</v>
      </c>
      <c r="F44" s="6" t="s">
        <v>39</v>
      </c>
      <c r="G44" s="6">
        <v>244</v>
      </c>
      <c r="H44" s="13">
        <v>0</v>
      </c>
      <c r="I44" s="13">
        <v>0</v>
      </c>
      <c r="J44" s="14">
        <v>0</v>
      </c>
      <c r="K44" s="13">
        <v>0</v>
      </c>
      <c r="L44" s="14">
        <v>0</v>
      </c>
      <c r="M44" s="14">
        <v>0</v>
      </c>
      <c r="N44" s="13">
        <v>0</v>
      </c>
      <c r="O44" s="13">
        <v>0</v>
      </c>
      <c r="P44" s="13">
        <v>0</v>
      </c>
      <c r="Q44" s="27">
        <f>Q45</f>
        <v>1725</v>
      </c>
      <c r="R44" s="37">
        <f>R46</f>
        <v>1392.2</v>
      </c>
      <c r="S44" s="13">
        <v>0</v>
      </c>
      <c r="T44" s="13">
        <f>T45</f>
        <v>0</v>
      </c>
      <c r="U44" s="13">
        <f>Q44</f>
        <v>1725</v>
      </c>
    </row>
    <row r="45" spans="1:21" ht="34.5" thickBot="1" x14ac:dyDescent="0.3">
      <c r="A45" s="41"/>
      <c r="B45" s="41"/>
      <c r="C45" s="5" t="s">
        <v>109</v>
      </c>
      <c r="D45" s="6">
        <v>802</v>
      </c>
      <c r="E45" s="6">
        <v>503</v>
      </c>
      <c r="F45" s="6" t="s">
        <v>39</v>
      </c>
      <c r="G45" s="6">
        <v>244</v>
      </c>
      <c r="H45" s="13">
        <v>0</v>
      </c>
      <c r="I45" s="13">
        <v>0</v>
      </c>
      <c r="J45" s="14">
        <v>0</v>
      </c>
      <c r="K45" s="13">
        <v>0</v>
      </c>
      <c r="L45" s="14">
        <v>0</v>
      </c>
      <c r="M45" s="14">
        <v>0</v>
      </c>
      <c r="N45" s="13">
        <v>0</v>
      </c>
      <c r="O45" s="13">
        <v>0</v>
      </c>
      <c r="P45" s="13">
        <v>0</v>
      </c>
      <c r="Q45" s="27">
        <v>1725</v>
      </c>
      <c r="R45" s="37">
        <v>0</v>
      </c>
      <c r="S45" s="13">
        <v>0</v>
      </c>
      <c r="T45" s="13">
        <v>0</v>
      </c>
      <c r="U45" s="13">
        <f>Q45</f>
        <v>1725</v>
      </c>
    </row>
    <row r="46" spans="1:21" ht="102" thickBot="1" x14ac:dyDescent="0.3">
      <c r="A46" s="42"/>
      <c r="B46" s="42"/>
      <c r="C46" s="5" t="s">
        <v>110</v>
      </c>
      <c r="D46" s="6">
        <v>802</v>
      </c>
      <c r="E46" s="6">
        <v>503</v>
      </c>
      <c r="F46" s="6" t="s">
        <v>39</v>
      </c>
      <c r="G46" s="6">
        <v>244</v>
      </c>
      <c r="H46" s="13">
        <v>0</v>
      </c>
      <c r="I46" s="13">
        <v>0</v>
      </c>
      <c r="J46" s="14">
        <v>0</v>
      </c>
      <c r="K46" s="13">
        <v>0</v>
      </c>
      <c r="L46" s="14">
        <v>0</v>
      </c>
      <c r="M46" s="14">
        <v>0</v>
      </c>
      <c r="N46" s="13">
        <v>0</v>
      </c>
      <c r="O46" s="13">
        <v>0</v>
      </c>
      <c r="P46" s="13">
        <v>0</v>
      </c>
      <c r="Q46" s="27">
        <v>0</v>
      </c>
      <c r="R46" s="37">
        <v>1392.2</v>
      </c>
      <c r="S46" s="13">
        <v>0</v>
      </c>
      <c r="T46" s="13">
        <v>0</v>
      </c>
      <c r="U46" s="13">
        <f>Q46</f>
        <v>0</v>
      </c>
    </row>
    <row r="47" spans="1:21" ht="45.75" thickBot="1" x14ac:dyDescent="0.3">
      <c r="A47" s="43" t="s">
        <v>40</v>
      </c>
      <c r="B47" s="43" t="s">
        <v>101</v>
      </c>
      <c r="C47" s="5" t="s">
        <v>21</v>
      </c>
      <c r="D47" s="6">
        <v>802</v>
      </c>
      <c r="E47" s="6">
        <v>503</v>
      </c>
      <c r="F47" s="6">
        <v>140081540</v>
      </c>
      <c r="G47" s="6">
        <v>244</v>
      </c>
      <c r="H47" s="13">
        <v>2173.1999999999998</v>
      </c>
      <c r="I47" s="13">
        <v>2240.8000000000002</v>
      </c>
      <c r="J47" s="14">
        <v>2555.6</v>
      </c>
      <c r="K47" s="13">
        <v>1489</v>
      </c>
      <c r="L47" s="14">
        <v>1099.5</v>
      </c>
      <c r="M47" s="14">
        <v>1019.6</v>
      </c>
      <c r="N47" s="13">
        <v>1454</v>
      </c>
      <c r="O47" s="13">
        <v>1850.5</v>
      </c>
      <c r="P47" s="13">
        <v>1385.1</v>
      </c>
      <c r="Q47" s="27">
        <f>Q48</f>
        <v>1055.2</v>
      </c>
      <c r="R47" s="37">
        <f>R48</f>
        <v>1616.6000000000001</v>
      </c>
      <c r="S47" s="13">
        <f>S48</f>
        <v>3259.2999999999997</v>
      </c>
      <c r="T47" s="13">
        <f>T48</f>
        <v>3259.2999999999997</v>
      </c>
      <c r="U47" s="15">
        <f>U48</f>
        <v>24457.7</v>
      </c>
    </row>
    <row r="48" spans="1:21" ht="23.25" thickBot="1" x14ac:dyDescent="0.3">
      <c r="A48" s="44"/>
      <c r="B48" s="44"/>
      <c r="C48" s="5" t="s">
        <v>18</v>
      </c>
      <c r="D48" s="6">
        <v>802</v>
      </c>
      <c r="E48" s="6">
        <v>503</v>
      </c>
      <c r="F48" s="6">
        <v>140081540</v>
      </c>
      <c r="G48" s="6">
        <v>244</v>
      </c>
      <c r="H48" s="13">
        <v>2173.1999999999998</v>
      </c>
      <c r="I48" s="13">
        <v>2240.8000000000002</v>
      </c>
      <c r="J48" s="14">
        <v>2555.6</v>
      </c>
      <c r="K48" s="13">
        <v>1489</v>
      </c>
      <c r="L48" s="14">
        <v>1099.5</v>
      </c>
      <c r="M48" s="14">
        <v>1019.6</v>
      </c>
      <c r="N48" s="13">
        <v>1454</v>
      </c>
      <c r="O48" s="13">
        <v>1850.5</v>
      </c>
      <c r="P48" s="13">
        <f>P49+P51+P52</f>
        <v>1385.1</v>
      </c>
      <c r="Q48" s="27">
        <f>Q49+Q51+Q52+Q53</f>
        <v>1055.2</v>
      </c>
      <c r="R48" s="37">
        <f>R49+R51+R52</f>
        <v>1616.6000000000001</v>
      </c>
      <c r="S48" s="13">
        <f>S49+S51+S52</f>
        <v>3259.2999999999997</v>
      </c>
      <c r="T48" s="13">
        <f>T49+T51+T52</f>
        <v>3259.2999999999997</v>
      </c>
      <c r="U48" s="13">
        <f>H48+I48+J48+K48+L48+M48+N48+O48+P48+Q48+R48+S48+T48</f>
        <v>24457.7</v>
      </c>
    </row>
    <row r="49" spans="1:21" ht="40.5" customHeight="1" x14ac:dyDescent="0.25">
      <c r="A49" s="44"/>
      <c r="B49" s="44"/>
      <c r="C49" s="43" t="s">
        <v>41</v>
      </c>
      <c r="D49" s="60">
        <v>802</v>
      </c>
      <c r="E49" s="60">
        <v>503</v>
      </c>
      <c r="F49" s="60">
        <v>140081540</v>
      </c>
      <c r="G49" s="60">
        <v>244</v>
      </c>
      <c r="H49" s="38">
        <v>25.8</v>
      </c>
      <c r="I49" s="38">
        <v>11.5</v>
      </c>
      <c r="J49" s="54">
        <v>124</v>
      </c>
      <c r="K49" s="38">
        <v>30.1</v>
      </c>
      <c r="L49" s="54">
        <v>19.5</v>
      </c>
      <c r="M49" s="54">
        <v>161.80000000000001</v>
      </c>
      <c r="N49" s="38">
        <v>17.5</v>
      </c>
      <c r="O49" s="38">
        <v>88</v>
      </c>
      <c r="P49" s="38">
        <v>80</v>
      </c>
      <c r="Q49" s="58">
        <v>0</v>
      </c>
      <c r="R49" s="56">
        <v>0</v>
      </c>
      <c r="S49" s="38">
        <v>0</v>
      </c>
      <c r="T49" s="38">
        <v>0</v>
      </c>
      <c r="U49" s="38">
        <f>H49+I49+J49+K49+L49+M49+N49+O49+P49+Q49+R49+S49+T49</f>
        <v>558.20000000000005</v>
      </c>
    </row>
    <row r="50" spans="1:21" ht="15.75" thickBot="1" x14ac:dyDescent="0.3">
      <c r="A50" s="44"/>
      <c r="B50" s="44"/>
      <c r="C50" s="45"/>
      <c r="D50" s="61"/>
      <c r="E50" s="61"/>
      <c r="F50" s="61"/>
      <c r="G50" s="61"/>
      <c r="H50" s="39"/>
      <c r="I50" s="39"/>
      <c r="J50" s="55"/>
      <c r="K50" s="39"/>
      <c r="L50" s="55"/>
      <c r="M50" s="55"/>
      <c r="N50" s="39"/>
      <c r="O50" s="39"/>
      <c r="P50" s="39"/>
      <c r="Q50" s="59"/>
      <c r="R50" s="57"/>
      <c r="S50" s="39"/>
      <c r="T50" s="39"/>
      <c r="U50" s="39"/>
    </row>
    <row r="51" spans="1:21" ht="45.75" thickBot="1" x14ac:dyDescent="0.3">
      <c r="A51" s="44"/>
      <c r="B51" s="44"/>
      <c r="C51" s="5" t="s">
        <v>22</v>
      </c>
      <c r="D51" s="6">
        <v>802</v>
      </c>
      <c r="E51" s="6">
        <v>503</v>
      </c>
      <c r="F51" s="6">
        <v>140081540</v>
      </c>
      <c r="G51" s="6">
        <v>247</v>
      </c>
      <c r="H51" s="13">
        <v>1788.2</v>
      </c>
      <c r="I51" s="13">
        <v>1943.5</v>
      </c>
      <c r="J51" s="14">
        <v>2208.1</v>
      </c>
      <c r="K51" s="13">
        <v>871.8</v>
      </c>
      <c r="L51" s="14">
        <v>550</v>
      </c>
      <c r="M51" s="14">
        <v>689.4</v>
      </c>
      <c r="N51" s="13">
        <v>286.5</v>
      </c>
      <c r="O51" s="13">
        <v>485</v>
      </c>
      <c r="P51" s="13">
        <v>365.7</v>
      </c>
      <c r="Q51" s="27">
        <f>334.5+50</f>
        <v>384.5</v>
      </c>
      <c r="R51" s="37">
        <f>340.2+50</f>
        <v>390.2</v>
      </c>
      <c r="S51" s="13">
        <v>340.2</v>
      </c>
      <c r="T51" s="13">
        <v>340.2</v>
      </c>
      <c r="U51" s="15">
        <f>H51+I51+J51+K51+L51+M51+N51+O51+P51+Q51+R51+S51+T51</f>
        <v>10643.300000000003</v>
      </c>
    </row>
    <row r="52" spans="1:21" ht="79.5" thickBot="1" x14ac:dyDescent="0.3">
      <c r="A52" s="44"/>
      <c r="B52" s="44"/>
      <c r="C52" s="5" t="s">
        <v>42</v>
      </c>
      <c r="D52" s="6">
        <v>802</v>
      </c>
      <c r="E52" s="6">
        <v>503</v>
      </c>
      <c r="F52" s="6">
        <v>140081540</v>
      </c>
      <c r="G52" s="6">
        <v>244</v>
      </c>
      <c r="H52" s="13">
        <v>359.2</v>
      </c>
      <c r="I52" s="13">
        <v>285.8</v>
      </c>
      <c r="J52" s="14">
        <v>223.5</v>
      </c>
      <c r="K52" s="13">
        <v>587.1</v>
      </c>
      <c r="L52" s="14">
        <v>530</v>
      </c>
      <c r="M52" s="14">
        <v>168.4</v>
      </c>
      <c r="N52" s="13">
        <v>1150</v>
      </c>
      <c r="O52" s="13">
        <v>1277.5</v>
      </c>
      <c r="P52" s="13">
        <v>939.4</v>
      </c>
      <c r="Q52" s="27">
        <f>587.2-86.2-30+31.8+87.9</f>
        <v>590.70000000000005</v>
      </c>
      <c r="R52" s="37">
        <f>1186.5+159.9-120</f>
        <v>1226.4000000000001</v>
      </c>
      <c r="S52" s="13">
        <v>2919.1</v>
      </c>
      <c r="T52" s="13">
        <v>2919.1</v>
      </c>
      <c r="U52" s="13">
        <f>H52+I52+J52+K52+L52+M52+N52+O52+P52+Q52+R52+S52+T52</f>
        <v>13176.2</v>
      </c>
    </row>
    <row r="53" spans="1:21" ht="23.25" thickBot="1" x14ac:dyDescent="0.3">
      <c r="A53" s="45"/>
      <c r="B53" s="45"/>
      <c r="C53" s="5" t="s">
        <v>99</v>
      </c>
      <c r="D53" s="6">
        <v>802</v>
      </c>
      <c r="E53" s="6">
        <v>503</v>
      </c>
      <c r="F53" s="6">
        <v>140081540</v>
      </c>
      <c r="G53" s="6">
        <v>244</v>
      </c>
      <c r="H53" s="13"/>
      <c r="I53" s="13"/>
      <c r="J53" s="14"/>
      <c r="K53" s="13"/>
      <c r="L53" s="14"/>
      <c r="M53" s="14"/>
      <c r="N53" s="13"/>
      <c r="O53" s="13"/>
      <c r="P53" s="13"/>
      <c r="Q53" s="27">
        <v>80</v>
      </c>
      <c r="R53" s="37">
        <v>0</v>
      </c>
      <c r="S53" s="13">
        <v>0</v>
      </c>
      <c r="T53" s="13">
        <v>0</v>
      </c>
      <c r="U53" s="13">
        <v>80</v>
      </c>
    </row>
    <row r="54" spans="1:21" ht="72" customHeight="1" thickBot="1" x14ac:dyDescent="0.3">
      <c r="A54" s="72" t="s">
        <v>91</v>
      </c>
      <c r="B54" s="43" t="s">
        <v>97</v>
      </c>
      <c r="C54" s="5" t="s">
        <v>21</v>
      </c>
      <c r="D54" s="6">
        <v>802</v>
      </c>
      <c r="E54" s="6">
        <v>503</v>
      </c>
      <c r="F54" s="6">
        <v>150077410</v>
      </c>
      <c r="G54" s="6">
        <v>244</v>
      </c>
      <c r="H54" s="13">
        <v>0</v>
      </c>
      <c r="I54" s="13">
        <v>0</v>
      </c>
      <c r="J54" s="14">
        <v>0</v>
      </c>
      <c r="K54" s="13">
        <v>0</v>
      </c>
      <c r="L54" s="14">
        <v>229.7</v>
      </c>
      <c r="M54" s="14">
        <v>0</v>
      </c>
      <c r="N54" s="13">
        <v>549</v>
      </c>
      <c r="O54" s="13">
        <v>0</v>
      </c>
      <c r="P54" s="13">
        <v>0</v>
      </c>
      <c r="Q54" s="27">
        <v>0</v>
      </c>
      <c r="R54" s="37">
        <v>0</v>
      </c>
      <c r="S54" s="13">
        <v>0</v>
      </c>
      <c r="T54" s="13">
        <f>T55</f>
        <v>0</v>
      </c>
      <c r="U54" s="13">
        <v>778.7</v>
      </c>
    </row>
    <row r="55" spans="1:21" ht="23.25" thickBot="1" x14ac:dyDescent="0.3">
      <c r="A55" s="73"/>
      <c r="B55" s="44"/>
      <c r="C55" s="5" t="s">
        <v>18</v>
      </c>
      <c r="D55" s="6">
        <v>802</v>
      </c>
      <c r="E55" s="6">
        <v>503</v>
      </c>
      <c r="F55" s="6">
        <v>150077410</v>
      </c>
      <c r="G55" s="6">
        <v>244</v>
      </c>
      <c r="H55" s="13">
        <v>0</v>
      </c>
      <c r="I55" s="13">
        <v>0</v>
      </c>
      <c r="J55" s="14">
        <v>0</v>
      </c>
      <c r="K55" s="13">
        <v>0</v>
      </c>
      <c r="L55" s="14">
        <v>226.2</v>
      </c>
      <c r="M55" s="14">
        <v>0</v>
      </c>
      <c r="N55" s="13">
        <v>510</v>
      </c>
      <c r="O55" s="13">
        <v>0</v>
      </c>
      <c r="P55" s="13">
        <v>0</v>
      </c>
      <c r="Q55" s="27">
        <v>0</v>
      </c>
      <c r="R55" s="37">
        <v>0</v>
      </c>
      <c r="S55" s="15">
        <v>0</v>
      </c>
      <c r="T55" s="15">
        <f>T56+T57+T58+T59</f>
        <v>0</v>
      </c>
      <c r="U55" s="13">
        <v>736.2</v>
      </c>
    </row>
    <row r="56" spans="1:21" ht="45.75" thickBot="1" x14ac:dyDescent="0.3">
      <c r="A56" s="73"/>
      <c r="B56" s="44"/>
      <c r="C56" s="5" t="s">
        <v>43</v>
      </c>
      <c r="D56" s="6">
        <v>802</v>
      </c>
      <c r="E56" s="6">
        <v>503</v>
      </c>
      <c r="F56" s="6">
        <v>150077410</v>
      </c>
      <c r="G56" s="6">
        <v>244</v>
      </c>
      <c r="H56" s="13">
        <v>0</v>
      </c>
      <c r="I56" s="13">
        <v>0</v>
      </c>
      <c r="J56" s="14">
        <v>0</v>
      </c>
      <c r="K56" s="13">
        <v>0</v>
      </c>
      <c r="L56" s="14">
        <v>226.2</v>
      </c>
      <c r="M56" s="14">
        <v>0</v>
      </c>
      <c r="N56" s="13">
        <v>0</v>
      </c>
      <c r="O56" s="13">
        <v>0</v>
      </c>
      <c r="P56" s="13">
        <v>0</v>
      </c>
      <c r="Q56" s="27">
        <v>0</v>
      </c>
      <c r="R56" s="37">
        <v>0</v>
      </c>
      <c r="S56" s="15">
        <v>0</v>
      </c>
      <c r="T56" s="15">
        <v>0</v>
      </c>
      <c r="U56" s="13">
        <v>226.2</v>
      </c>
    </row>
    <row r="57" spans="1:21" ht="45.75" thickBot="1" x14ac:dyDescent="0.3">
      <c r="A57" s="73"/>
      <c r="B57" s="44"/>
      <c r="C57" s="5" t="s">
        <v>44</v>
      </c>
      <c r="D57" s="6">
        <v>802</v>
      </c>
      <c r="E57" s="6">
        <v>503</v>
      </c>
      <c r="F57" s="6">
        <v>150077410</v>
      </c>
      <c r="G57" s="6">
        <v>244</v>
      </c>
      <c r="H57" s="13">
        <v>0</v>
      </c>
      <c r="I57" s="13">
        <v>0</v>
      </c>
      <c r="J57" s="14">
        <v>0</v>
      </c>
      <c r="K57" s="13">
        <v>0</v>
      </c>
      <c r="L57" s="14">
        <v>0</v>
      </c>
      <c r="M57" s="14">
        <v>0</v>
      </c>
      <c r="N57" s="13">
        <v>510</v>
      </c>
      <c r="O57" s="13">
        <v>0</v>
      </c>
      <c r="P57" s="13">
        <v>0</v>
      </c>
      <c r="Q57" s="27">
        <v>0</v>
      </c>
      <c r="R57" s="37">
        <v>0</v>
      </c>
      <c r="S57" s="15">
        <v>0</v>
      </c>
      <c r="T57" s="15">
        <v>0</v>
      </c>
      <c r="U57" s="13">
        <v>510</v>
      </c>
    </row>
    <row r="58" spans="1:21" ht="45.75" thickBot="1" x14ac:dyDescent="0.3">
      <c r="A58" s="73"/>
      <c r="B58" s="44"/>
      <c r="C58" s="5" t="s">
        <v>21</v>
      </c>
      <c r="D58" s="6">
        <v>802</v>
      </c>
      <c r="E58" s="6">
        <v>503</v>
      </c>
      <c r="F58" s="6" t="s">
        <v>45</v>
      </c>
      <c r="G58" s="6">
        <v>244</v>
      </c>
      <c r="H58" s="13">
        <v>0</v>
      </c>
      <c r="I58" s="13">
        <v>0</v>
      </c>
      <c r="J58" s="14">
        <v>0</v>
      </c>
      <c r="K58" s="13">
        <v>0</v>
      </c>
      <c r="L58" s="14">
        <v>3.5</v>
      </c>
      <c r="M58" s="14">
        <v>0</v>
      </c>
      <c r="N58" s="13">
        <v>39</v>
      </c>
      <c r="O58" s="13">
        <v>0</v>
      </c>
      <c r="P58" s="13">
        <v>0</v>
      </c>
      <c r="Q58" s="27">
        <v>0</v>
      </c>
      <c r="R58" s="37">
        <v>0</v>
      </c>
      <c r="S58" s="15">
        <v>0</v>
      </c>
      <c r="T58" s="15">
        <v>0</v>
      </c>
      <c r="U58" s="13">
        <v>42.5</v>
      </c>
    </row>
    <row r="59" spans="1:21" ht="23.25" thickBot="1" x14ac:dyDescent="0.3">
      <c r="A59" s="73"/>
      <c r="B59" s="44"/>
      <c r="C59" s="5" t="s">
        <v>18</v>
      </c>
      <c r="D59" s="6">
        <v>802</v>
      </c>
      <c r="E59" s="6">
        <v>503</v>
      </c>
      <c r="F59" s="6" t="s">
        <v>45</v>
      </c>
      <c r="G59" s="6">
        <v>244</v>
      </c>
      <c r="H59" s="13">
        <v>0</v>
      </c>
      <c r="I59" s="13">
        <v>0</v>
      </c>
      <c r="J59" s="14">
        <v>0</v>
      </c>
      <c r="K59" s="13">
        <v>0</v>
      </c>
      <c r="L59" s="14">
        <v>3.5</v>
      </c>
      <c r="M59" s="14">
        <v>0</v>
      </c>
      <c r="N59" s="13">
        <v>39</v>
      </c>
      <c r="O59" s="13">
        <v>0</v>
      </c>
      <c r="P59" s="13">
        <v>0</v>
      </c>
      <c r="Q59" s="27">
        <v>0</v>
      </c>
      <c r="R59" s="37">
        <v>0</v>
      </c>
      <c r="S59" s="15">
        <v>0</v>
      </c>
      <c r="T59" s="15">
        <f>T60+T61</f>
        <v>0</v>
      </c>
      <c r="U59" s="13">
        <v>42.5</v>
      </c>
    </row>
    <row r="60" spans="1:21" ht="45.75" thickBot="1" x14ac:dyDescent="0.3">
      <c r="A60" s="73"/>
      <c r="B60" s="44"/>
      <c r="C60" s="5" t="s">
        <v>43</v>
      </c>
      <c r="D60" s="6">
        <v>802</v>
      </c>
      <c r="E60" s="6">
        <v>503</v>
      </c>
      <c r="F60" s="6" t="s">
        <v>45</v>
      </c>
      <c r="G60" s="6">
        <v>244</v>
      </c>
      <c r="H60" s="13">
        <v>0</v>
      </c>
      <c r="I60" s="13">
        <v>0</v>
      </c>
      <c r="J60" s="14">
        <v>0</v>
      </c>
      <c r="K60" s="13">
        <v>0</v>
      </c>
      <c r="L60" s="14">
        <v>3.5</v>
      </c>
      <c r="M60" s="14">
        <v>0</v>
      </c>
      <c r="N60" s="13">
        <v>0</v>
      </c>
      <c r="O60" s="13">
        <v>0</v>
      </c>
      <c r="P60" s="13">
        <v>0</v>
      </c>
      <c r="Q60" s="27">
        <v>0</v>
      </c>
      <c r="R60" s="37">
        <v>0</v>
      </c>
      <c r="S60" s="15">
        <v>0</v>
      </c>
      <c r="T60" s="15">
        <v>0</v>
      </c>
      <c r="U60" s="13">
        <v>3.5</v>
      </c>
    </row>
    <row r="61" spans="1:21" ht="45.75" thickBot="1" x14ac:dyDescent="0.3">
      <c r="A61" s="74"/>
      <c r="B61" s="45"/>
      <c r="C61" s="5" t="s">
        <v>44</v>
      </c>
      <c r="D61" s="6">
        <v>802</v>
      </c>
      <c r="E61" s="6">
        <v>503</v>
      </c>
      <c r="F61" s="6" t="s">
        <v>45</v>
      </c>
      <c r="G61" s="6">
        <v>244</v>
      </c>
      <c r="H61" s="13">
        <v>0</v>
      </c>
      <c r="I61" s="13">
        <v>0</v>
      </c>
      <c r="J61" s="14">
        <v>0</v>
      </c>
      <c r="K61" s="13">
        <v>0</v>
      </c>
      <c r="L61" s="14">
        <v>0</v>
      </c>
      <c r="M61" s="14">
        <v>0</v>
      </c>
      <c r="N61" s="13">
        <v>39</v>
      </c>
      <c r="O61" s="13">
        <v>0</v>
      </c>
      <c r="P61" s="13">
        <v>0</v>
      </c>
      <c r="Q61" s="27">
        <v>0</v>
      </c>
      <c r="R61" s="37">
        <v>0</v>
      </c>
      <c r="S61" s="15">
        <v>0</v>
      </c>
      <c r="T61" s="15">
        <v>0</v>
      </c>
      <c r="U61" s="13">
        <v>39</v>
      </c>
    </row>
    <row r="62" spans="1:21" ht="15.75" x14ac:dyDescent="0.25">
      <c r="A62" s="12"/>
    </row>
    <row r="63" spans="1:21" ht="15.75" x14ac:dyDescent="0.25">
      <c r="A63" s="12"/>
    </row>
    <row r="64" spans="1:21" ht="15.75" x14ac:dyDescent="0.25">
      <c r="A64" s="12"/>
    </row>
  </sheetData>
  <mergeCells count="70">
    <mergeCell ref="B47:B53"/>
    <mergeCell ref="A47:A53"/>
    <mergeCell ref="A54:A61"/>
    <mergeCell ref="B19:B21"/>
    <mergeCell ref="B22:B26"/>
    <mergeCell ref="A27:A29"/>
    <mergeCell ref="B27:B29"/>
    <mergeCell ref="B54:B61"/>
    <mergeCell ref="A33:A36"/>
    <mergeCell ref="B33:B36"/>
    <mergeCell ref="A30:A32"/>
    <mergeCell ref="B30:B32"/>
    <mergeCell ref="A19:A21"/>
    <mergeCell ref="A22:A26"/>
    <mergeCell ref="B37:B46"/>
    <mergeCell ref="A37:A46"/>
    <mergeCell ref="G14:G18"/>
    <mergeCell ref="H14:H18"/>
    <mergeCell ref="I14:I18"/>
    <mergeCell ref="J14:J18"/>
    <mergeCell ref="K14:K18"/>
    <mergeCell ref="A12:A18"/>
    <mergeCell ref="B12:B18"/>
    <mergeCell ref="C12:C18"/>
    <mergeCell ref="D14:D18"/>
    <mergeCell ref="F14:F18"/>
    <mergeCell ref="S49:S50"/>
    <mergeCell ref="A1:U1"/>
    <mergeCell ref="A2:U2"/>
    <mergeCell ref="A3:U3"/>
    <mergeCell ref="A4:U4"/>
    <mergeCell ref="A5:U5"/>
    <mergeCell ref="A6:U6"/>
    <mergeCell ref="A7:U7"/>
    <mergeCell ref="A8:U8"/>
    <mergeCell ref="A9:U9"/>
    <mergeCell ref="A10:U10"/>
    <mergeCell ref="A11:U11"/>
    <mergeCell ref="D12:G13"/>
    <mergeCell ref="H12:H13"/>
    <mergeCell ref="I12:U12"/>
    <mergeCell ref="I13:U13"/>
    <mergeCell ref="C49:C50"/>
    <mergeCell ref="Q49:Q50"/>
    <mergeCell ref="H49:H50"/>
    <mergeCell ref="I49:I50"/>
    <mergeCell ref="J49:J50"/>
    <mergeCell ref="K49:K50"/>
    <mergeCell ref="L49:L50"/>
    <mergeCell ref="P49:P50"/>
    <mergeCell ref="D49:D50"/>
    <mergeCell ref="E49:E50"/>
    <mergeCell ref="F49:F50"/>
    <mergeCell ref="G49:G50"/>
    <mergeCell ref="U49:U50"/>
    <mergeCell ref="L14:L18"/>
    <mergeCell ref="M14:M18"/>
    <mergeCell ref="N14:N18"/>
    <mergeCell ref="O14:O18"/>
    <mergeCell ref="P15:P18"/>
    <mergeCell ref="Q15:Q18"/>
    <mergeCell ref="R15:R18"/>
    <mergeCell ref="S15:S18"/>
    <mergeCell ref="U16:U18"/>
    <mergeCell ref="M49:M50"/>
    <mergeCell ref="N49:N50"/>
    <mergeCell ref="O49:O50"/>
    <mergeCell ref="T15:T16"/>
    <mergeCell ref="T49:T50"/>
    <mergeCell ref="R49:R50"/>
  </mergeCells>
  <pageMargins left="0" right="0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8"/>
  <sheetViews>
    <sheetView view="pageLayout" zoomScaleNormal="100" workbookViewId="0">
      <selection activeCell="A3" sqref="A3:Q3"/>
    </sheetView>
  </sheetViews>
  <sheetFormatPr defaultRowHeight="15" x14ac:dyDescent="0.25"/>
  <cols>
    <col min="1" max="3" width="9.140625" customWidth="1"/>
    <col min="4" max="4" width="6.42578125" customWidth="1"/>
    <col min="5" max="5" width="6.5703125" customWidth="1"/>
    <col min="6" max="6" width="6.5703125" bestFit="1" customWidth="1"/>
    <col min="7" max="7" width="6.85546875" customWidth="1"/>
    <col min="8" max="8" width="6.5703125" customWidth="1"/>
    <col min="9" max="9" width="6.85546875" customWidth="1"/>
    <col min="10" max="10" width="6.5703125" customWidth="1"/>
    <col min="11" max="11" width="6.5703125" bestFit="1" customWidth="1"/>
    <col min="12" max="12" width="6.7109375" customWidth="1"/>
    <col min="13" max="13" width="7.28515625" customWidth="1"/>
    <col min="14" max="14" width="7.5703125" customWidth="1"/>
    <col min="15" max="17" width="6.85546875" customWidth="1"/>
  </cols>
  <sheetData>
    <row r="1" spans="1:17" x14ac:dyDescent="0.25">
      <c r="A1" s="104" t="s">
        <v>46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</row>
    <row r="2" spans="1:17" x14ac:dyDescent="0.25">
      <c r="A2" s="104" t="s">
        <v>112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</row>
    <row r="3" spans="1:17" x14ac:dyDescent="0.25">
      <c r="A3" s="105" t="s">
        <v>111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 x14ac:dyDescent="0.25">
      <c r="A4" s="104" t="s">
        <v>47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</row>
    <row r="5" spans="1:17" x14ac:dyDescent="0.25">
      <c r="A5" s="104" t="s">
        <v>48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</row>
    <row r="6" spans="1:17" x14ac:dyDescent="0.25">
      <c r="A6" s="104" t="s">
        <v>49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</row>
    <row r="7" spans="1:17" x14ac:dyDescent="0.25">
      <c r="A7" s="104" t="s">
        <v>50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</row>
    <row r="8" spans="1:17" x14ac:dyDescent="0.25">
      <c r="A8" s="104" t="s">
        <v>51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</row>
    <row r="9" spans="1:17" x14ac:dyDescent="0.25">
      <c r="A9" s="7"/>
    </row>
    <row r="10" spans="1:17" ht="46.5" customHeight="1" thickBot="1" x14ac:dyDescent="0.3">
      <c r="A10" s="106" t="s">
        <v>52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</row>
    <row r="11" spans="1:17" x14ac:dyDescent="0.25">
      <c r="A11" s="75" t="s">
        <v>53</v>
      </c>
      <c r="B11" s="75" t="s">
        <v>54</v>
      </c>
      <c r="C11" s="94" t="s">
        <v>55</v>
      </c>
      <c r="D11" s="97" t="s">
        <v>56</v>
      </c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9"/>
    </row>
    <row r="12" spans="1:17" ht="15.75" thickBot="1" x14ac:dyDescent="0.3">
      <c r="A12" s="50"/>
      <c r="B12" s="50"/>
      <c r="C12" s="95"/>
      <c r="D12" s="100" t="s">
        <v>107</v>
      </c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2"/>
    </row>
    <row r="13" spans="1:17" ht="59.25" customHeight="1" x14ac:dyDescent="0.25">
      <c r="A13" s="50"/>
      <c r="B13" s="50"/>
      <c r="C13" s="95"/>
      <c r="D13" s="75" t="s">
        <v>57</v>
      </c>
      <c r="E13" s="75" t="s">
        <v>58</v>
      </c>
      <c r="F13" s="75" t="s">
        <v>95</v>
      </c>
      <c r="G13" s="75" t="s">
        <v>59</v>
      </c>
      <c r="H13" s="75" t="s">
        <v>60</v>
      </c>
      <c r="I13" s="75" t="s">
        <v>61</v>
      </c>
      <c r="J13" s="75" t="s">
        <v>92</v>
      </c>
      <c r="K13" s="75" t="s">
        <v>93</v>
      </c>
      <c r="L13" s="92" t="s">
        <v>104</v>
      </c>
      <c r="M13" s="28" t="s">
        <v>94</v>
      </c>
      <c r="N13" s="33" t="s">
        <v>103</v>
      </c>
      <c r="O13" s="4" t="s">
        <v>102</v>
      </c>
      <c r="P13" s="4" t="s">
        <v>62</v>
      </c>
      <c r="Q13" s="4" t="s">
        <v>13</v>
      </c>
    </row>
    <row r="14" spans="1:17" ht="22.5" customHeight="1" x14ac:dyDescent="0.25">
      <c r="A14" s="50"/>
      <c r="B14" s="50"/>
      <c r="C14" s="95"/>
      <c r="D14" s="50"/>
      <c r="E14" s="50"/>
      <c r="F14" s="50"/>
      <c r="G14" s="50"/>
      <c r="H14" s="50"/>
      <c r="I14" s="50"/>
      <c r="J14" s="50"/>
      <c r="K14" s="50"/>
      <c r="L14" s="46"/>
      <c r="M14" s="46">
        <v>2023</v>
      </c>
      <c r="N14" s="48">
        <v>2024</v>
      </c>
      <c r="O14" s="50">
        <v>2025</v>
      </c>
      <c r="P14" s="50">
        <v>2026</v>
      </c>
      <c r="Q14" s="50" t="s">
        <v>105</v>
      </c>
    </row>
    <row r="15" spans="1:17" x14ac:dyDescent="0.25">
      <c r="A15" s="50"/>
      <c r="B15" s="50"/>
      <c r="C15" s="95"/>
      <c r="D15" s="50"/>
      <c r="E15" s="50"/>
      <c r="F15" s="50"/>
      <c r="G15" s="50"/>
      <c r="H15" s="50"/>
      <c r="I15" s="50"/>
      <c r="J15" s="50"/>
      <c r="K15" s="50"/>
      <c r="L15" s="46"/>
      <c r="M15" s="46"/>
      <c r="N15" s="48"/>
      <c r="O15" s="50"/>
      <c r="P15" s="50"/>
      <c r="Q15" s="50"/>
    </row>
    <row r="16" spans="1:17" x14ac:dyDescent="0.25">
      <c r="A16" s="50"/>
      <c r="B16" s="50"/>
      <c r="C16" s="95"/>
      <c r="D16" s="50"/>
      <c r="E16" s="50"/>
      <c r="F16" s="50"/>
      <c r="G16" s="50"/>
      <c r="H16" s="50"/>
      <c r="I16" s="50"/>
      <c r="J16" s="50"/>
      <c r="K16" s="50"/>
      <c r="L16" s="46"/>
      <c r="M16" s="46"/>
      <c r="N16" s="48"/>
      <c r="O16" s="50"/>
      <c r="P16" s="50"/>
      <c r="Q16" s="50"/>
    </row>
    <row r="17" spans="1:17" ht="15.75" thickBot="1" x14ac:dyDescent="0.3">
      <c r="A17" s="51"/>
      <c r="B17" s="51"/>
      <c r="C17" s="96"/>
      <c r="D17" s="51"/>
      <c r="E17" s="51"/>
      <c r="F17" s="51"/>
      <c r="G17" s="51"/>
      <c r="H17" s="51"/>
      <c r="I17" s="51"/>
      <c r="J17" s="51"/>
      <c r="K17" s="51"/>
      <c r="L17" s="47"/>
      <c r="M17" s="47"/>
      <c r="N17" s="49"/>
      <c r="O17" s="51"/>
      <c r="P17" s="51"/>
      <c r="Q17" s="51"/>
    </row>
    <row r="18" spans="1:17" ht="15.75" thickBot="1" x14ac:dyDescent="0.3">
      <c r="A18" s="75" t="s">
        <v>63</v>
      </c>
      <c r="B18" s="75" t="s">
        <v>64</v>
      </c>
      <c r="C18" s="9" t="s">
        <v>65</v>
      </c>
      <c r="D18" s="16">
        <v>2559.6999999999998</v>
      </c>
      <c r="E18" s="17">
        <v>2825.9</v>
      </c>
      <c r="F18" s="17">
        <v>3406.7</v>
      </c>
      <c r="G18" s="17">
        <v>2222.3000000000002</v>
      </c>
      <c r="H18" s="16">
        <v>2081.4</v>
      </c>
      <c r="I18" s="16">
        <v>2128</v>
      </c>
      <c r="J18" s="16">
        <v>2577.9</v>
      </c>
      <c r="K18" s="16">
        <v>2497.6999999999998</v>
      </c>
      <c r="L18" s="29">
        <v>2182.3000000000002</v>
      </c>
      <c r="M18" s="30">
        <f>M21+M23+M25+M26</f>
        <v>3943.0999999999995</v>
      </c>
      <c r="N18" s="34">
        <f>N21+N22+N23+N25+N26</f>
        <v>4377.2790000000005</v>
      </c>
      <c r="O18" s="16">
        <f>O21+O22+O23+O25+O26</f>
        <v>4427.8999999999996</v>
      </c>
      <c r="P18" s="16">
        <f>P21+P22+P23+P25+R14</f>
        <v>4431.8</v>
      </c>
      <c r="Q18" s="16">
        <f>Q21+Q23+Q25+Q26</f>
        <v>39449.978999999992</v>
      </c>
    </row>
    <row r="19" spans="1:17" ht="24.75" thickBot="1" x14ac:dyDescent="0.3">
      <c r="A19" s="50"/>
      <c r="B19" s="50"/>
      <c r="C19" s="9" t="s">
        <v>66</v>
      </c>
      <c r="D19" s="16"/>
      <c r="E19" s="17"/>
      <c r="F19" s="17"/>
      <c r="G19" s="17"/>
      <c r="H19" s="16"/>
      <c r="I19" s="16"/>
      <c r="J19" s="16"/>
      <c r="K19" s="16"/>
      <c r="L19" s="29"/>
      <c r="M19" s="30"/>
      <c r="N19" s="34"/>
      <c r="O19" s="16"/>
      <c r="P19" s="16"/>
      <c r="Q19" s="16"/>
    </row>
    <row r="20" spans="1:17" ht="24.75" thickBot="1" x14ac:dyDescent="0.3">
      <c r="A20" s="50"/>
      <c r="B20" s="50"/>
      <c r="C20" s="9" t="s">
        <v>67</v>
      </c>
      <c r="D20" s="16"/>
      <c r="E20" s="17"/>
      <c r="F20" s="17"/>
      <c r="G20" s="17"/>
      <c r="H20" s="16"/>
      <c r="I20" s="16"/>
      <c r="J20" s="16"/>
      <c r="K20" s="16"/>
      <c r="L20" s="29"/>
      <c r="M20" s="30"/>
      <c r="N20" s="34"/>
      <c r="O20" s="16"/>
      <c r="P20" s="16"/>
      <c r="Q20" s="16"/>
    </row>
    <row r="21" spans="1:17" ht="24.75" thickBot="1" x14ac:dyDescent="0.3">
      <c r="A21" s="50"/>
      <c r="B21" s="50"/>
      <c r="C21" s="9" t="s">
        <v>68</v>
      </c>
      <c r="D21" s="16">
        <v>0</v>
      </c>
      <c r="E21" s="17">
        <v>0</v>
      </c>
      <c r="F21" s="17">
        <v>0</v>
      </c>
      <c r="G21" s="17">
        <v>0</v>
      </c>
      <c r="H21" s="16">
        <v>226.2</v>
      </c>
      <c r="I21" s="16">
        <v>454.7</v>
      </c>
      <c r="J21" s="16">
        <v>572.29999999999995</v>
      </c>
      <c r="K21" s="16">
        <v>0</v>
      </c>
      <c r="L21" s="29">
        <v>0</v>
      </c>
      <c r="M21" s="30">
        <f>M67</f>
        <v>1466.2</v>
      </c>
      <c r="N21" s="34">
        <v>1180.1790000000001</v>
      </c>
      <c r="O21" s="16">
        <v>0</v>
      </c>
      <c r="P21" s="16">
        <v>0</v>
      </c>
      <c r="Q21" s="16">
        <f>D21+E21+F21+G21+I21+J21+K21+L21+M21+N21+O21+H21</f>
        <v>3899.5789999999997</v>
      </c>
    </row>
    <row r="22" spans="1:17" ht="24.75" thickBot="1" x14ac:dyDescent="0.3">
      <c r="A22" s="50"/>
      <c r="B22" s="50"/>
      <c r="C22" s="9" t="s">
        <v>69</v>
      </c>
      <c r="D22" s="8"/>
      <c r="E22" s="10"/>
      <c r="F22" s="10"/>
      <c r="G22" s="10"/>
      <c r="H22" s="8"/>
      <c r="I22" s="8"/>
      <c r="J22" s="8"/>
      <c r="K22" s="8"/>
      <c r="L22" s="31"/>
      <c r="M22" s="32"/>
      <c r="N22" s="35"/>
      <c r="O22" s="8"/>
      <c r="P22" s="25"/>
      <c r="Q22" s="8"/>
    </row>
    <row r="23" spans="1:17" ht="44.25" customHeight="1" x14ac:dyDescent="0.25">
      <c r="A23" s="50"/>
      <c r="B23" s="50"/>
      <c r="C23" s="84" t="s">
        <v>70</v>
      </c>
      <c r="D23" s="75">
        <v>2559.6999999999998</v>
      </c>
      <c r="E23" s="82">
        <v>2825.9</v>
      </c>
      <c r="F23" s="82">
        <v>3406.7</v>
      </c>
      <c r="G23" s="82">
        <v>2222.3000000000002</v>
      </c>
      <c r="H23" s="75">
        <v>1855.2</v>
      </c>
      <c r="I23" s="75">
        <v>1630.2</v>
      </c>
      <c r="J23" s="75">
        <v>2005.6</v>
      </c>
      <c r="K23" s="75">
        <v>2497.6999999999998</v>
      </c>
      <c r="L23" s="78">
        <v>2182.3000000000002</v>
      </c>
      <c r="M23" s="80">
        <f>M33+M42+M51+M60+M69+M77+M86</f>
        <v>2304.3999999999996</v>
      </c>
      <c r="N23" s="81">
        <f>N33+N51+N77+N69</f>
        <v>3105.1000000000004</v>
      </c>
      <c r="O23" s="76">
        <f>O33+O51+O77</f>
        <v>4427.8999999999996</v>
      </c>
      <c r="P23" s="76">
        <f>P33+P51+P77</f>
        <v>4431.8</v>
      </c>
      <c r="Q23" s="76">
        <f>Q33+Q42+Q51+Q60+Q69+Q77+Q86</f>
        <v>35334.799999999996</v>
      </c>
    </row>
    <row r="24" spans="1:17" ht="15.75" thickBot="1" x14ac:dyDescent="0.3">
      <c r="A24" s="50"/>
      <c r="B24" s="2"/>
      <c r="C24" s="85"/>
      <c r="D24" s="51"/>
      <c r="E24" s="83"/>
      <c r="F24" s="83"/>
      <c r="G24" s="83"/>
      <c r="H24" s="51"/>
      <c r="I24" s="51"/>
      <c r="J24" s="51"/>
      <c r="K24" s="51"/>
      <c r="L24" s="79"/>
      <c r="M24" s="47"/>
      <c r="N24" s="49"/>
      <c r="O24" s="77"/>
      <c r="P24" s="77"/>
      <c r="Q24" s="51"/>
    </row>
    <row r="25" spans="1:17" ht="36.75" thickBot="1" x14ac:dyDescent="0.3">
      <c r="A25" s="50"/>
      <c r="B25" s="2"/>
      <c r="C25" s="9" t="s">
        <v>71</v>
      </c>
      <c r="D25" s="8">
        <v>0</v>
      </c>
      <c r="E25" s="10">
        <v>0</v>
      </c>
      <c r="F25" s="10">
        <v>0</v>
      </c>
      <c r="G25" s="10">
        <v>0</v>
      </c>
      <c r="H25" s="8">
        <v>0</v>
      </c>
      <c r="I25" s="8">
        <v>18.399999999999999</v>
      </c>
      <c r="J25" s="8">
        <v>0</v>
      </c>
      <c r="K25" s="8">
        <v>0</v>
      </c>
      <c r="L25" s="31">
        <v>0</v>
      </c>
      <c r="M25" s="30">
        <f>M70</f>
        <v>120.7</v>
      </c>
      <c r="N25" s="35">
        <v>42</v>
      </c>
      <c r="O25" s="8">
        <v>0</v>
      </c>
      <c r="P25" s="25">
        <v>0</v>
      </c>
      <c r="Q25" s="16">
        <f>18.4+M25</f>
        <v>139.1</v>
      </c>
    </row>
    <row r="26" spans="1:17" x14ac:dyDescent="0.25">
      <c r="A26" s="50"/>
      <c r="B26" s="2"/>
      <c r="C26" s="84" t="s">
        <v>72</v>
      </c>
      <c r="D26" s="75">
        <v>0</v>
      </c>
      <c r="E26" s="82">
        <v>0</v>
      </c>
      <c r="F26" s="82">
        <v>0</v>
      </c>
      <c r="G26" s="82">
        <v>0</v>
      </c>
      <c r="H26" s="75">
        <v>0</v>
      </c>
      <c r="I26" s="75">
        <v>24.7</v>
      </c>
      <c r="J26" s="75">
        <v>0</v>
      </c>
      <c r="K26" s="75">
        <v>0</v>
      </c>
      <c r="L26" s="78">
        <v>0</v>
      </c>
      <c r="M26" s="80">
        <f>M71</f>
        <v>51.8</v>
      </c>
      <c r="N26" s="93">
        <v>50</v>
      </c>
      <c r="O26" s="75">
        <v>0</v>
      </c>
      <c r="P26" s="75">
        <v>0</v>
      </c>
      <c r="Q26" s="76">
        <f>I26+M26</f>
        <v>76.5</v>
      </c>
    </row>
    <row r="27" spans="1:17" ht="15.75" thickBot="1" x14ac:dyDescent="0.3">
      <c r="A27" s="51"/>
      <c r="B27" s="3"/>
      <c r="C27" s="85"/>
      <c r="D27" s="51"/>
      <c r="E27" s="83"/>
      <c r="F27" s="83"/>
      <c r="G27" s="83"/>
      <c r="H27" s="51"/>
      <c r="I27" s="51"/>
      <c r="J27" s="51"/>
      <c r="K27" s="51"/>
      <c r="L27" s="79"/>
      <c r="M27" s="47"/>
      <c r="N27" s="49"/>
      <c r="O27" s="51"/>
      <c r="P27" s="51"/>
      <c r="Q27" s="51"/>
    </row>
    <row r="28" spans="1:17" ht="15.75" thickBot="1" x14ac:dyDescent="0.3">
      <c r="A28" s="84" t="s">
        <v>73</v>
      </c>
      <c r="B28" s="84" t="s">
        <v>74</v>
      </c>
      <c r="C28" s="9" t="s">
        <v>65</v>
      </c>
      <c r="D28" s="8">
        <v>167.2</v>
      </c>
      <c r="E28" s="10">
        <v>260.3</v>
      </c>
      <c r="F28" s="10">
        <v>501.1</v>
      </c>
      <c r="G28" s="10">
        <v>421.1</v>
      </c>
      <c r="H28" s="8">
        <v>358.7</v>
      </c>
      <c r="I28" s="8">
        <v>395.3</v>
      </c>
      <c r="J28" s="8">
        <v>361.8</v>
      </c>
      <c r="K28" s="8">
        <v>461.2</v>
      </c>
      <c r="L28" s="31">
        <f t="shared" ref="L28:Q28" si="0">L33</f>
        <v>450.8</v>
      </c>
      <c r="M28" s="32">
        <f t="shared" si="0"/>
        <v>484.6</v>
      </c>
      <c r="N28" s="34">
        <f t="shared" si="0"/>
        <v>653.5</v>
      </c>
      <c r="O28" s="16">
        <f t="shared" si="0"/>
        <v>797.2</v>
      </c>
      <c r="P28" s="16">
        <f t="shared" si="0"/>
        <v>797.2</v>
      </c>
      <c r="Q28" s="16">
        <f t="shared" si="0"/>
        <v>6110</v>
      </c>
    </row>
    <row r="29" spans="1:17" ht="24.75" thickBot="1" x14ac:dyDescent="0.3">
      <c r="A29" s="103"/>
      <c r="B29" s="103"/>
      <c r="C29" s="9" t="s">
        <v>66</v>
      </c>
      <c r="D29" s="16"/>
      <c r="E29" s="17"/>
      <c r="F29" s="17"/>
      <c r="G29" s="17"/>
      <c r="H29" s="16"/>
      <c r="I29" s="16"/>
      <c r="J29" s="16"/>
      <c r="K29" s="16"/>
      <c r="L29" s="29"/>
      <c r="M29" s="30"/>
      <c r="N29" s="34"/>
      <c r="O29" s="16"/>
      <c r="P29" s="16"/>
      <c r="Q29" s="16"/>
    </row>
    <row r="30" spans="1:17" ht="24.75" thickBot="1" x14ac:dyDescent="0.3">
      <c r="A30" s="103"/>
      <c r="B30" s="103"/>
      <c r="C30" s="9" t="s">
        <v>67</v>
      </c>
      <c r="D30" s="16"/>
      <c r="E30" s="17"/>
      <c r="F30" s="17"/>
      <c r="G30" s="17"/>
      <c r="H30" s="16"/>
      <c r="I30" s="16"/>
      <c r="J30" s="16"/>
      <c r="K30" s="16"/>
      <c r="L30" s="29"/>
      <c r="M30" s="30"/>
      <c r="N30" s="34"/>
      <c r="O30" s="16"/>
      <c r="P30" s="16"/>
      <c r="Q30" s="16"/>
    </row>
    <row r="31" spans="1:17" ht="24.75" thickBot="1" x14ac:dyDescent="0.3">
      <c r="A31" s="103"/>
      <c r="B31" s="103"/>
      <c r="C31" s="9" t="s">
        <v>68</v>
      </c>
      <c r="D31" s="16"/>
      <c r="E31" s="17"/>
      <c r="F31" s="17"/>
      <c r="G31" s="17"/>
      <c r="H31" s="16"/>
      <c r="I31" s="16"/>
      <c r="J31" s="16"/>
      <c r="K31" s="16"/>
      <c r="L31" s="29"/>
      <c r="M31" s="30"/>
      <c r="N31" s="34"/>
      <c r="O31" s="16"/>
      <c r="P31" s="16"/>
      <c r="Q31" s="16"/>
    </row>
    <row r="32" spans="1:17" ht="24.75" thickBot="1" x14ac:dyDescent="0.3">
      <c r="A32" s="103"/>
      <c r="B32" s="103"/>
      <c r="C32" s="9" t="s">
        <v>69</v>
      </c>
      <c r="D32" s="16"/>
      <c r="E32" s="17"/>
      <c r="F32" s="17"/>
      <c r="G32" s="17"/>
      <c r="H32" s="16"/>
      <c r="I32" s="16"/>
      <c r="J32" s="16"/>
      <c r="K32" s="16"/>
      <c r="L32" s="29"/>
      <c r="M32" s="30"/>
      <c r="N32" s="34"/>
      <c r="O32" s="16"/>
      <c r="P32" s="16"/>
      <c r="Q32" s="16"/>
    </row>
    <row r="33" spans="1:17" ht="60.75" thickBot="1" x14ac:dyDescent="0.3">
      <c r="A33" s="103"/>
      <c r="B33" s="103"/>
      <c r="C33" s="9" t="s">
        <v>70</v>
      </c>
      <c r="D33" s="16">
        <v>167.2</v>
      </c>
      <c r="E33" s="17">
        <v>260.3</v>
      </c>
      <c r="F33" s="17">
        <v>501.1</v>
      </c>
      <c r="G33" s="17">
        <v>421.1</v>
      </c>
      <c r="H33" s="16">
        <v>358.7</v>
      </c>
      <c r="I33" s="16">
        <v>395.3</v>
      </c>
      <c r="J33" s="16">
        <v>361.8</v>
      </c>
      <c r="K33" s="16">
        <v>461.2</v>
      </c>
      <c r="L33" s="29">
        <v>450.8</v>
      </c>
      <c r="M33" s="30">
        <f>465+19.6</f>
        <v>484.6</v>
      </c>
      <c r="N33" s="34">
        <f>603.5+50</f>
        <v>653.5</v>
      </c>
      <c r="O33" s="16">
        <v>797.2</v>
      </c>
      <c r="P33" s="16">
        <v>797.2</v>
      </c>
      <c r="Q33" s="16">
        <f>D33+E33+F33+G33+H33+I33+J33+K33+L33+M33+N33+O33+P33</f>
        <v>6110</v>
      </c>
    </row>
    <row r="34" spans="1:17" ht="36.75" thickBot="1" x14ac:dyDescent="0.3">
      <c r="A34" s="103"/>
      <c r="B34" s="103"/>
      <c r="C34" s="9" t="s">
        <v>71</v>
      </c>
      <c r="D34" s="16"/>
      <c r="E34" s="17"/>
      <c r="F34" s="17"/>
      <c r="G34" s="17"/>
      <c r="H34" s="16"/>
      <c r="I34" s="16"/>
      <c r="J34" s="16"/>
      <c r="K34" s="16"/>
      <c r="L34" s="29"/>
      <c r="M34" s="30"/>
      <c r="N34" s="34"/>
      <c r="O34" s="16"/>
      <c r="P34" s="16"/>
      <c r="Q34" s="16"/>
    </row>
    <row r="35" spans="1:17" x14ac:dyDescent="0.25">
      <c r="A35" s="103"/>
      <c r="B35" s="103"/>
      <c r="C35" s="84" t="s">
        <v>72</v>
      </c>
      <c r="D35" s="76"/>
      <c r="E35" s="86"/>
      <c r="F35" s="86"/>
      <c r="G35" s="86"/>
      <c r="H35" s="76"/>
      <c r="I35" s="76"/>
      <c r="J35" s="76"/>
      <c r="K35" s="76"/>
      <c r="L35" s="88"/>
      <c r="M35" s="80"/>
      <c r="N35" s="81"/>
      <c r="O35" s="76"/>
      <c r="P35" s="23"/>
      <c r="Q35" s="76"/>
    </row>
    <row r="36" spans="1:17" ht="15.75" thickBot="1" x14ac:dyDescent="0.3">
      <c r="A36" s="85"/>
      <c r="B36" s="85"/>
      <c r="C36" s="85"/>
      <c r="D36" s="77"/>
      <c r="E36" s="87"/>
      <c r="F36" s="87"/>
      <c r="G36" s="87"/>
      <c r="H36" s="77"/>
      <c r="I36" s="77"/>
      <c r="J36" s="77"/>
      <c r="K36" s="77"/>
      <c r="L36" s="89"/>
      <c r="M36" s="90"/>
      <c r="N36" s="91"/>
      <c r="O36" s="77"/>
      <c r="P36" s="24"/>
      <c r="Q36" s="77"/>
    </row>
    <row r="37" spans="1:17" ht="15.75" thickBot="1" x14ac:dyDescent="0.3">
      <c r="A37" s="84" t="s">
        <v>75</v>
      </c>
      <c r="B37" s="43" t="s">
        <v>26</v>
      </c>
      <c r="C37" s="9" t="s">
        <v>65</v>
      </c>
      <c r="D37" s="16">
        <v>0</v>
      </c>
      <c r="E37" s="17">
        <v>0</v>
      </c>
      <c r="F37" s="17">
        <v>0</v>
      </c>
      <c r="G37" s="17">
        <v>0</v>
      </c>
      <c r="H37" s="16">
        <v>0</v>
      </c>
      <c r="I37" s="16">
        <v>0</v>
      </c>
      <c r="J37" s="16">
        <v>62.3</v>
      </c>
      <c r="K37" s="16">
        <v>0</v>
      </c>
      <c r="L37" s="29">
        <v>0</v>
      </c>
      <c r="M37" s="30">
        <v>0</v>
      </c>
      <c r="N37" s="34">
        <v>0</v>
      </c>
      <c r="O37" s="16">
        <v>0</v>
      </c>
      <c r="P37" s="16">
        <f>P40</f>
        <v>0</v>
      </c>
      <c r="Q37" s="16">
        <v>62.3</v>
      </c>
    </row>
    <row r="38" spans="1:17" ht="24.75" thickBot="1" x14ac:dyDescent="0.3">
      <c r="A38" s="103"/>
      <c r="B38" s="44"/>
      <c r="C38" s="9" t="s">
        <v>66</v>
      </c>
      <c r="D38" s="8"/>
      <c r="E38" s="10"/>
      <c r="F38" s="10"/>
      <c r="G38" s="10"/>
      <c r="H38" s="8"/>
      <c r="I38" s="8"/>
      <c r="J38" s="8"/>
      <c r="K38" s="8"/>
      <c r="L38" s="31"/>
      <c r="M38" s="32"/>
      <c r="N38" s="35"/>
      <c r="O38" s="8"/>
      <c r="P38" s="25"/>
      <c r="Q38" s="8"/>
    </row>
    <row r="39" spans="1:17" ht="24.75" thickBot="1" x14ac:dyDescent="0.3">
      <c r="A39" s="103"/>
      <c r="B39" s="44"/>
      <c r="C39" s="9" t="s">
        <v>67</v>
      </c>
      <c r="D39" s="8"/>
      <c r="E39" s="10"/>
      <c r="F39" s="10"/>
      <c r="G39" s="10"/>
      <c r="H39" s="8"/>
      <c r="I39" s="8"/>
      <c r="J39" s="8"/>
      <c r="K39" s="8"/>
      <c r="L39" s="31"/>
      <c r="M39" s="32"/>
      <c r="N39" s="35"/>
      <c r="O39" s="8"/>
      <c r="P39" s="25"/>
      <c r="Q39" s="8"/>
    </row>
    <row r="40" spans="1:17" ht="24.75" thickBot="1" x14ac:dyDescent="0.3">
      <c r="A40" s="103"/>
      <c r="B40" s="44"/>
      <c r="C40" s="9" t="s">
        <v>68</v>
      </c>
      <c r="D40" s="8">
        <v>0</v>
      </c>
      <c r="E40" s="10">
        <v>0</v>
      </c>
      <c r="F40" s="10">
        <v>0</v>
      </c>
      <c r="G40" s="10">
        <v>0</v>
      </c>
      <c r="H40" s="8">
        <v>0</v>
      </c>
      <c r="I40" s="8">
        <v>0</v>
      </c>
      <c r="J40" s="8">
        <v>62.3</v>
      </c>
      <c r="K40" s="8">
        <v>0</v>
      </c>
      <c r="L40" s="31">
        <v>0</v>
      </c>
      <c r="M40" s="32">
        <v>0</v>
      </c>
      <c r="N40" s="35">
        <v>0</v>
      </c>
      <c r="O40" s="8">
        <v>0</v>
      </c>
      <c r="P40" s="25">
        <v>0</v>
      </c>
      <c r="Q40" s="8">
        <v>62.3</v>
      </c>
    </row>
    <row r="41" spans="1:17" ht="24.75" thickBot="1" x14ac:dyDescent="0.3">
      <c r="A41" s="103"/>
      <c r="B41" s="44"/>
      <c r="C41" s="9" t="s">
        <v>69</v>
      </c>
      <c r="D41" s="8"/>
      <c r="E41" s="10"/>
      <c r="F41" s="10"/>
      <c r="G41" s="10"/>
      <c r="H41" s="8"/>
      <c r="I41" s="8"/>
      <c r="J41" s="8"/>
      <c r="K41" s="8"/>
      <c r="L41" s="31"/>
      <c r="M41" s="32"/>
      <c r="N41" s="35"/>
      <c r="O41" s="8"/>
      <c r="P41" s="25"/>
      <c r="Q41" s="8"/>
    </row>
    <row r="42" spans="1:17" ht="60.75" thickBot="1" x14ac:dyDescent="0.3">
      <c r="A42" s="103"/>
      <c r="B42" s="44"/>
      <c r="C42" s="9" t="s">
        <v>70</v>
      </c>
      <c r="D42" s="8"/>
      <c r="E42" s="10"/>
      <c r="F42" s="10"/>
      <c r="G42" s="10"/>
      <c r="H42" s="8"/>
      <c r="I42" s="8"/>
      <c r="J42" s="8"/>
      <c r="K42" s="8"/>
      <c r="L42" s="31"/>
      <c r="M42" s="32"/>
      <c r="N42" s="35"/>
      <c r="O42" s="8"/>
      <c r="P42" s="25"/>
      <c r="Q42" s="8"/>
    </row>
    <row r="43" spans="1:17" ht="36.75" thickBot="1" x14ac:dyDescent="0.3">
      <c r="A43" s="103"/>
      <c r="B43" s="44"/>
      <c r="C43" s="9" t="s">
        <v>71</v>
      </c>
      <c r="D43" s="8"/>
      <c r="E43" s="10"/>
      <c r="F43" s="10"/>
      <c r="G43" s="10"/>
      <c r="H43" s="8"/>
      <c r="I43" s="8"/>
      <c r="J43" s="8"/>
      <c r="K43" s="8"/>
      <c r="L43" s="31"/>
      <c r="M43" s="32"/>
      <c r="N43" s="35"/>
      <c r="O43" s="8"/>
      <c r="P43" s="25"/>
      <c r="Q43" s="8"/>
    </row>
    <row r="44" spans="1:17" x14ac:dyDescent="0.25">
      <c r="A44" s="103"/>
      <c r="B44" s="44"/>
      <c r="C44" s="84" t="s">
        <v>72</v>
      </c>
      <c r="D44" s="75"/>
      <c r="E44" s="82"/>
      <c r="F44" s="82"/>
      <c r="G44" s="82"/>
      <c r="H44" s="75"/>
      <c r="I44" s="75"/>
      <c r="J44" s="75"/>
      <c r="K44" s="75"/>
      <c r="L44" s="78"/>
      <c r="M44" s="92"/>
      <c r="N44" s="93"/>
      <c r="O44" s="75"/>
      <c r="P44" s="22"/>
      <c r="Q44" s="75"/>
    </row>
    <row r="45" spans="1:17" ht="15.75" thickBot="1" x14ac:dyDescent="0.3">
      <c r="A45" s="85"/>
      <c r="B45" s="45"/>
      <c r="C45" s="85"/>
      <c r="D45" s="51"/>
      <c r="E45" s="83"/>
      <c r="F45" s="83"/>
      <c r="G45" s="83"/>
      <c r="H45" s="51"/>
      <c r="I45" s="51"/>
      <c r="J45" s="51"/>
      <c r="K45" s="51"/>
      <c r="L45" s="79"/>
      <c r="M45" s="47"/>
      <c r="N45" s="49"/>
      <c r="O45" s="51"/>
      <c r="P45" s="21"/>
      <c r="Q45" s="51"/>
    </row>
    <row r="46" spans="1:17" ht="15.75" thickBot="1" x14ac:dyDescent="0.3">
      <c r="A46" s="84" t="s">
        <v>76</v>
      </c>
      <c r="B46" s="84" t="s">
        <v>108</v>
      </c>
      <c r="C46" s="9" t="s">
        <v>65</v>
      </c>
      <c r="D46" s="16">
        <v>0</v>
      </c>
      <c r="E46" s="17">
        <v>138.19999999999999</v>
      </c>
      <c r="F46" s="17">
        <v>202.8</v>
      </c>
      <c r="G46" s="17">
        <v>134.4</v>
      </c>
      <c r="H46" s="16">
        <v>160.80000000000001</v>
      </c>
      <c r="I46" s="16">
        <v>167.5</v>
      </c>
      <c r="J46" s="16">
        <v>150.80000000000001</v>
      </c>
      <c r="K46" s="16">
        <v>186</v>
      </c>
      <c r="L46" s="29">
        <v>346.4</v>
      </c>
      <c r="M46" s="30">
        <f>M51</f>
        <v>678.3</v>
      </c>
      <c r="N46" s="34">
        <f>N51</f>
        <v>715</v>
      </c>
      <c r="O46" s="16">
        <f>O51</f>
        <v>371.4</v>
      </c>
      <c r="P46" s="16">
        <f>P51</f>
        <v>375.3</v>
      </c>
      <c r="Q46" s="16">
        <f>Q51</f>
        <v>3626.9</v>
      </c>
    </row>
    <row r="47" spans="1:17" ht="24.75" thickBot="1" x14ac:dyDescent="0.3">
      <c r="A47" s="103"/>
      <c r="B47" s="103"/>
      <c r="C47" s="9" t="s">
        <v>66</v>
      </c>
      <c r="D47" s="16"/>
      <c r="E47" s="17"/>
      <c r="F47" s="17"/>
      <c r="G47" s="17"/>
      <c r="H47" s="16"/>
      <c r="I47" s="16"/>
      <c r="J47" s="16"/>
      <c r="K47" s="16"/>
      <c r="L47" s="29"/>
      <c r="M47" s="30"/>
      <c r="N47" s="34"/>
      <c r="O47" s="16"/>
      <c r="P47" s="16"/>
      <c r="Q47" s="16"/>
    </row>
    <row r="48" spans="1:17" ht="24.75" thickBot="1" x14ac:dyDescent="0.3">
      <c r="A48" s="103"/>
      <c r="B48" s="103"/>
      <c r="C48" s="9" t="s">
        <v>67</v>
      </c>
      <c r="D48" s="16"/>
      <c r="E48" s="17"/>
      <c r="F48" s="17"/>
      <c r="G48" s="17"/>
      <c r="H48" s="16"/>
      <c r="I48" s="16"/>
      <c r="J48" s="16"/>
      <c r="K48" s="16"/>
      <c r="L48" s="29"/>
      <c r="M48" s="30"/>
      <c r="N48" s="34"/>
      <c r="O48" s="16"/>
      <c r="P48" s="16"/>
      <c r="Q48" s="16"/>
    </row>
    <row r="49" spans="1:17" ht="24.75" thickBot="1" x14ac:dyDescent="0.3">
      <c r="A49" s="103"/>
      <c r="B49" s="103"/>
      <c r="C49" s="9" t="s">
        <v>68</v>
      </c>
      <c r="D49" s="16"/>
      <c r="E49" s="17"/>
      <c r="F49" s="17"/>
      <c r="G49" s="17"/>
      <c r="H49" s="16"/>
      <c r="I49" s="16"/>
      <c r="J49" s="16"/>
      <c r="K49" s="16"/>
      <c r="L49" s="29"/>
      <c r="M49" s="30"/>
      <c r="N49" s="34"/>
      <c r="O49" s="16"/>
      <c r="P49" s="16"/>
      <c r="Q49" s="16"/>
    </row>
    <row r="50" spans="1:17" ht="24.75" thickBot="1" x14ac:dyDescent="0.3">
      <c r="A50" s="103"/>
      <c r="B50" s="103"/>
      <c r="C50" s="9" t="s">
        <v>69</v>
      </c>
      <c r="D50" s="16"/>
      <c r="E50" s="17"/>
      <c r="F50" s="17"/>
      <c r="G50" s="17"/>
      <c r="H50" s="16"/>
      <c r="I50" s="16"/>
      <c r="J50" s="16"/>
      <c r="K50" s="16"/>
      <c r="L50" s="29"/>
      <c r="M50" s="30"/>
      <c r="N50" s="34"/>
      <c r="O50" s="16"/>
      <c r="P50" s="16"/>
      <c r="Q50" s="16"/>
    </row>
    <row r="51" spans="1:17" ht="60.75" thickBot="1" x14ac:dyDescent="0.3">
      <c r="A51" s="103"/>
      <c r="B51" s="103"/>
      <c r="C51" s="9" t="s">
        <v>70</v>
      </c>
      <c r="D51" s="16">
        <v>0</v>
      </c>
      <c r="E51" s="17">
        <v>138.19999999999999</v>
      </c>
      <c r="F51" s="17">
        <v>202.8</v>
      </c>
      <c r="G51" s="17">
        <v>134.4</v>
      </c>
      <c r="H51" s="16">
        <v>160.80000000000001</v>
      </c>
      <c r="I51" s="16">
        <v>167.5</v>
      </c>
      <c r="J51" s="16">
        <v>150.80000000000001</v>
      </c>
      <c r="K51" s="16">
        <v>186</v>
      </c>
      <c r="L51" s="29">
        <v>346.4</v>
      </c>
      <c r="M51" s="30">
        <f>585.3+70+23</f>
        <v>678.3</v>
      </c>
      <c r="N51" s="34">
        <f>655.9+59.1</f>
        <v>715</v>
      </c>
      <c r="O51" s="16">
        <v>371.4</v>
      </c>
      <c r="P51" s="16">
        <v>375.3</v>
      </c>
      <c r="Q51" s="16">
        <f>D51+E51+F51+G51+H51+I51+J51+K51+L51+M51+N51+O51+P51</f>
        <v>3626.9</v>
      </c>
    </row>
    <row r="52" spans="1:17" ht="36.75" thickBot="1" x14ac:dyDescent="0.3">
      <c r="A52" s="103"/>
      <c r="B52" s="103"/>
      <c r="C52" s="9" t="s">
        <v>71</v>
      </c>
      <c r="D52" s="16"/>
      <c r="E52" s="17"/>
      <c r="F52" s="17"/>
      <c r="G52" s="17"/>
      <c r="H52" s="16"/>
      <c r="I52" s="16"/>
      <c r="J52" s="16"/>
      <c r="K52" s="16"/>
      <c r="L52" s="29"/>
      <c r="M52" s="30"/>
      <c r="N52" s="34"/>
      <c r="O52" s="16"/>
      <c r="P52" s="16"/>
      <c r="Q52" s="16"/>
    </row>
    <row r="53" spans="1:17" x14ac:dyDescent="0.25">
      <c r="A53" s="103"/>
      <c r="B53" s="103"/>
      <c r="C53" s="84" t="s">
        <v>72</v>
      </c>
      <c r="D53" s="76"/>
      <c r="E53" s="86"/>
      <c r="F53" s="86"/>
      <c r="G53" s="86"/>
      <c r="H53" s="76"/>
      <c r="I53" s="76"/>
      <c r="J53" s="76"/>
      <c r="K53" s="76"/>
      <c r="L53" s="88"/>
      <c r="M53" s="80"/>
      <c r="N53" s="81"/>
      <c r="O53" s="76"/>
      <c r="P53" s="23"/>
      <c r="Q53" s="76"/>
    </row>
    <row r="54" spans="1:17" ht="15.75" thickBot="1" x14ac:dyDescent="0.3">
      <c r="A54" s="85"/>
      <c r="B54" s="85"/>
      <c r="C54" s="85"/>
      <c r="D54" s="77"/>
      <c r="E54" s="87"/>
      <c r="F54" s="87"/>
      <c r="G54" s="87"/>
      <c r="H54" s="77"/>
      <c r="I54" s="77"/>
      <c r="J54" s="77"/>
      <c r="K54" s="77"/>
      <c r="L54" s="89"/>
      <c r="M54" s="90"/>
      <c r="N54" s="91"/>
      <c r="O54" s="77"/>
      <c r="P54" s="24"/>
      <c r="Q54" s="77"/>
    </row>
    <row r="55" spans="1:17" ht="15.75" thickBot="1" x14ac:dyDescent="0.3">
      <c r="A55" s="84" t="s">
        <v>77</v>
      </c>
      <c r="B55" s="84" t="s">
        <v>78</v>
      </c>
      <c r="C55" s="9" t="s">
        <v>65</v>
      </c>
      <c r="D55" s="16">
        <v>219.3</v>
      </c>
      <c r="E55" s="17">
        <v>186.6</v>
      </c>
      <c r="F55" s="17">
        <v>147.19999999999999</v>
      </c>
      <c r="G55" s="17">
        <v>177.8</v>
      </c>
      <c r="H55" s="16">
        <v>232.7</v>
      </c>
      <c r="I55" s="16">
        <v>0</v>
      </c>
      <c r="J55" s="16">
        <v>0</v>
      </c>
      <c r="K55" s="16">
        <v>0</v>
      </c>
      <c r="L55" s="29">
        <v>0</v>
      </c>
      <c r="M55" s="30">
        <v>0</v>
      </c>
      <c r="N55" s="34">
        <v>0</v>
      </c>
      <c r="O55" s="16">
        <v>0</v>
      </c>
      <c r="P55" s="16">
        <f>P60</f>
        <v>0</v>
      </c>
      <c r="Q55" s="16">
        <v>963.6</v>
      </c>
    </row>
    <row r="56" spans="1:17" ht="24.75" thickBot="1" x14ac:dyDescent="0.3">
      <c r="A56" s="103"/>
      <c r="B56" s="103"/>
      <c r="C56" s="9" t="s">
        <v>66</v>
      </c>
      <c r="D56" s="16"/>
      <c r="E56" s="17"/>
      <c r="F56" s="17"/>
      <c r="G56" s="17"/>
      <c r="H56" s="16"/>
      <c r="I56" s="16"/>
      <c r="J56" s="16"/>
      <c r="K56" s="16"/>
      <c r="L56" s="29"/>
      <c r="M56" s="30"/>
      <c r="N56" s="34"/>
      <c r="O56" s="16"/>
      <c r="P56" s="16"/>
      <c r="Q56" s="16"/>
    </row>
    <row r="57" spans="1:17" ht="24.75" thickBot="1" x14ac:dyDescent="0.3">
      <c r="A57" s="103"/>
      <c r="B57" s="103"/>
      <c r="C57" s="9" t="s">
        <v>67</v>
      </c>
      <c r="D57" s="16"/>
      <c r="E57" s="17"/>
      <c r="F57" s="17"/>
      <c r="G57" s="17"/>
      <c r="H57" s="16"/>
      <c r="I57" s="16"/>
      <c r="J57" s="16"/>
      <c r="K57" s="16"/>
      <c r="L57" s="29"/>
      <c r="M57" s="30"/>
      <c r="N57" s="34"/>
      <c r="O57" s="16"/>
      <c r="P57" s="16"/>
      <c r="Q57" s="16"/>
    </row>
    <row r="58" spans="1:17" ht="24.75" thickBot="1" x14ac:dyDescent="0.3">
      <c r="A58" s="103"/>
      <c r="B58" s="103"/>
      <c r="C58" s="9" t="s">
        <v>68</v>
      </c>
      <c r="D58" s="16"/>
      <c r="E58" s="17"/>
      <c r="F58" s="17"/>
      <c r="G58" s="17"/>
      <c r="H58" s="16"/>
      <c r="I58" s="16"/>
      <c r="J58" s="16"/>
      <c r="K58" s="16"/>
      <c r="L58" s="29"/>
      <c r="M58" s="30"/>
      <c r="N58" s="34"/>
      <c r="O58" s="16"/>
      <c r="P58" s="16"/>
      <c r="Q58" s="16"/>
    </row>
    <row r="59" spans="1:17" ht="24.75" thickBot="1" x14ac:dyDescent="0.3">
      <c r="A59" s="103"/>
      <c r="B59" s="103"/>
      <c r="C59" s="9" t="s">
        <v>69</v>
      </c>
      <c r="D59" s="16"/>
      <c r="E59" s="17"/>
      <c r="F59" s="17"/>
      <c r="G59" s="17"/>
      <c r="H59" s="16"/>
      <c r="I59" s="16"/>
      <c r="J59" s="16"/>
      <c r="K59" s="16"/>
      <c r="L59" s="29"/>
      <c r="M59" s="30"/>
      <c r="N59" s="34"/>
      <c r="O59" s="16"/>
      <c r="P59" s="16"/>
      <c r="Q59" s="16"/>
    </row>
    <row r="60" spans="1:17" ht="60.75" thickBot="1" x14ac:dyDescent="0.3">
      <c r="A60" s="103"/>
      <c r="B60" s="103"/>
      <c r="C60" s="9" t="s">
        <v>70</v>
      </c>
      <c r="D60" s="16">
        <v>219.3</v>
      </c>
      <c r="E60" s="17">
        <v>186.6</v>
      </c>
      <c r="F60" s="17">
        <v>147.19999999999999</v>
      </c>
      <c r="G60" s="17">
        <v>177.8</v>
      </c>
      <c r="H60" s="16">
        <v>232.7</v>
      </c>
      <c r="I60" s="16">
        <v>0</v>
      </c>
      <c r="J60" s="16">
        <v>0</v>
      </c>
      <c r="K60" s="16">
        <v>0</v>
      </c>
      <c r="L60" s="29">
        <v>0</v>
      </c>
      <c r="M60" s="30">
        <v>0</v>
      </c>
      <c r="N60" s="34">
        <v>0</v>
      </c>
      <c r="O60" s="16">
        <v>0</v>
      </c>
      <c r="P60" s="16">
        <v>0</v>
      </c>
      <c r="Q60" s="16">
        <v>963.6</v>
      </c>
    </row>
    <row r="61" spans="1:17" ht="36.75" thickBot="1" x14ac:dyDescent="0.3">
      <c r="A61" s="103"/>
      <c r="B61" s="103"/>
      <c r="C61" s="9" t="s">
        <v>71</v>
      </c>
      <c r="D61" s="16"/>
      <c r="E61" s="17"/>
      <c r="F61" s="17"/>
      <c r="G61" s="17"/>
      <c r="H61" s="16"/>
      <c r="I61" s="16"/>
      <c r="J61" s="16"/>
      <c r="K61" s="16"/>
      <c r="L61" s="29"/>
      <c r="M61" s="30"/>
      <c r="N61" s="34"/>
      <c r="O61" s="16"/>
      <c r="P61" s="16"/>
      <c r="Q61" s="16"/>
    </row>
    <row r="62" spans="1:17" x14ac:dyDescent="0.25">
      <c r="A62" s="103"/>
      <c r="B62" s="103"/>
      <c r="C62" s="84" t="s">
        <v>72</v>
      </c>
      <c r="D62" s="76"/>
      <c r="E62" s="86"/>
      <c r="F62" s="86"/>
      <c r="G62" s="86"/>
      <c r="H62" s="76"/>
      <c r="I62" s="76"/>
      <c r="J62" s="76"/>
      <c r="K62" s="76"/>
      <c r="L62" s="88"/>
      <c r="M62" s="80"/>
      <c r="N62" s="81"/>
      <c r="O62" s="76"/>
      <c r="P62" s="23"/>
      <c r="Q62" s="76"/>
    </row>
    <row r="63" spans="1:17" ht="15.75" thickBot="1" x14ac:dyDescent="0.3">
      <c r="A63" s="85"/>
      <c r="B63" s="85"/>
      <c r="C63" s="85"/>
      <c r="D63" s="77"/>
      <c r="E63" s="87"/>
      <c r="F63" s="87"/>
      <c r="G63" s="87"/>
      <c r="H63" s="77"/>
      <c r="I63" s="77"/>
      <c r="J63" s="77"/>
      <c r="K63" s="77"/>
      <c r="L63" s="89"/>
      <c r="M63" s="90"/>
      <c r="N63" s="91"/>
      <c r="O63" s="77"/>
      <c r="P63" s="24"/>
      <c r="Q63" s="77"/>
    </row>
    <row r="64" spans="1:17" ht="15.75" thickBot="1" x14ac:dyDescent="0.3">
      <c r="A64" s="84" t="s">
        <v>79</v>
      </c>
      <c r="B64" s="84" t="s">
        <v>36</v>
      </c>
      <c r="C64" s="9" t="s">
        <v>65</v>
      </c>
      <c r="D64" s="16">
        <v>0</v>
      </c>
      <c r="E64" s="17">
        <v>0</v>
      </c>
      <c r="F64" s="17">
        <v>0</v>
      </c>
      <c r="G64" s="17">
        <v>0</v>
      </c>
      <c r="H64" s="16">
        <v>0</v>
      </c>
      <c r="I64" s="16">
        <v>545.6</v>
      </c>
      <c r="J64" s="16">
        <v>0</v>
      </c>
      <c r="K64" s="16">
        <v>0</v>
      </c>
      <c r="L64" s="29">
        <v>0</v>
      </c>
      <c r="M64" s="30">
        <f>M67+M69+M70+M71</f>
        <v>1725</v>
      </c>
      <c r="N64" s="34">
        <f>N67+N69+N70+N71</f>
        <v>1392.1790000000001</v>
      </c>
      <c r="O64" s="16">
        <v>0</v>
      </c>
      <c r="P64" s="16">
        <v>0</v>
      </c>
      <c r="Q64" s="16">
        <f>545.6+M64</f>
        <v>2270.6</v>
      </c>
    </row>
    <row r="65" spans="1:17" ht="24.75" thickBot="1" x14ac:dyDescent="0.3">
      <c r="A65" s="103"/>
      <c r="B65" s="103"/>
      <c r="C65" s="9" t="s">
        <v>66</v>
      </c>
      <c r="D65" s="16"/>
      <c r="E65" s="17"/>
      <c r="F65" s="17"/>
      <c r="G65" s="17"/>
      <c r="H65" s="16"/>
      <c r="I65" s="16"/>
      <c r="J65" s="16"/>
      <c r="K65" s="16"/>
      <c r="L65" s="29"/>
      <c r="M65" s="30"/>
      <c r="N65" s="34"/>
      <c r="O65" s="16"/>
      <c r="P65" s="16"/>
      <c r="Q65" s="16"/>
    </row>
    <row r="66" spans="1:17" ht="24.75" thickBot="1" x14ac:dyDescent="0.3">
      <c r="A66" s="103"/>
      <c r="B66" s="103"/>
      <c r="C66" s="9" t="s">
        <v>80</v>
      </c>
      <c r="D66" s="16"/>
      <c r="E66" s="17"/>
      <c r="F66" s="17"/>
      <c r="G66" s="17"/>
      <c r="H66" s="16"/>
      <c r="I66" s="16"/>
      <c r="J66" s="16"/>
      <c r="K66" s="16"/>
      <c r="L66" s="29"/>
      <c r="M66" s="30"/>
      <c r="N66" s="34"/>
      <c r="O66" s="16"/>
      <c r="P66" s="16"/>
      <c r="Q66" s="16"/>
    </row>
    <row r="67" spans="1:17" ht="24.75" thickBot="1" x14ac:dyDescent="0.3">
      <c r="A67" s="103"/>
      <c r="B67" s="103"/>
      <c r="C67" s="9" t="s">
        <v>68</v>
      </c>
      <c r="D67" s="16">
        <v>0</v>
      </c>
      <c r="E67" s="17">
        <v>0</v>
      </c>
      <c r="F67" s="17">
        <v>0</v>
      </c>
      <c r="G67" s="17">
        <v>0</v>
      </c>
      <c r="H67" s="16">
        <v>0</v>
      </c>
      <c r="I67" s="16">
        <v>454.7</v>
      </c>
      <c r="J67" s="16">
        <v>0</v>
      </c>
      <c r="K67" s="16">
        <v>0</v>
      </c>
      <c r="L67" s="29">
        <v>0</v>
      </c>
      <c r="M67" s="30">
        <v>1466.2</v>
      </c>
      <c r="N67" s="34">
        <v>1180.1790000000001</v>
      </c>
      <c r="O67" s="16">
        <v>0</v>
      </c>
      <c r="P67" s="16">
        <v>0</v>
      </c>
      <c r="Q67" s="16">
        <f>454.7+M67</f>
        <v>1920.9</v>
      </c>
    </row>
    <row r="68" spans="1:17" ht="24.75" thickBot="1" x14ac:dyDescent="0.3">
      <c r="A68" s="103"/>
      <c r="B68" s="103"/>
      <c r="C68" s="9" t="s">
        <v>69</v>
      </c>
      <c r="D68" s="16"/>
      <c r="E68" s="17"/>
      <c r="F68" s="17"/>
      <c r="G68" s="17"/>
      <c r="H68" s="16"/>
      <c r="I68" s="16"/>
      <c r="J68" s="16"/>
      <c r="K68" s="16"/>
      <c r="L68" s="29"/>
      <c r="M68" s="30"/>
      <c r="N68" s="34"/>
      <c r="O68" s="16"/>
      <c r="P68" s="16">
        <v>0</v>
      </c>
      <c r="Q68" s="16"/>
    </row>
    <row r="69" spans="1:17" ht="60.75" thickBot="1" x14ac:dyDescent="0.3">
      <c r="A69" s="103"/>
      <c r="B69" s="103"/>
      <c r="C69" s="9" t="s">
        <v>81</v>
      </c>
      <c r="D69" s="16">
        <v>0</v>
      </c>
      <c r="E69" s="17">
        <v>0</v>
      </c>
      <c r="F69" s="17">
        <v>0</v>
      </c>
      <c r="G69" s="17">
        <v>0</v>
      </c>
      <c r="H69" s="16">
        <v>0</v>
      </c>
      <c r="I69" s="16">
        <v>47.8</v>
      </c>
      <c r="J69" s="16">
        <v>0</v>
      </c>
      <c r="K69" s="16">
        <v>0</v>
      </c>
      <c r="L69" s="29">
        <v>0</v>
      </c>
      <c r="M69" s="30">
        <v>86.3</v>
      </c>
      <c r="N69" s="34">
        <v>120</v>
      </c>
      <c r="O69" s="16">
        <v>0</v>
      </c>
      <c r="P69" s="16">
        <v>0</v>
      </c>
      <c r="Q69" s="16">
        <f>47.8+M69</f>
        <v>134.1</v>
      </c>
    </row>
    <row r="70" spans="1:17" ht="36.75" thickBot="1" x14ac:dyDescent="0.3">
      <c r="A70" s="103"/>
      <c r="B70" s="103"/>
      <c r="C70" s="9" t="s">
        <v>71</v>
      </c>
      <c r="D70" s="16">
        <v>0</v>
      </c>
      <c r="E70" s="17">
        <v>0</v>
      </c>
      <c r="F70" s="17">
        <v>0</v>
      </c>
      <c r="G70" s="17">
        <v>0</v>
      </c>
      <c r="H70" s="16">
        <v>0</v>
      </c>
      <c r="I70" s="16">
        <v>18.399999999999999</v>
      </c>
      <c r="J70" s="16">
        <v>0</v>
      </c>
      <c r="K70" s="16">
        <v>0</v>
      </c>
      <c r="L70" s="29">
        <v>0</v>
      </c>
      <c r="M70" s="30">
        <v>120.7</v>
      </c>
      <c r="N70" s="34">
        <v>42</v>
      </c>
      <c r="O70" s="16">
        <v>0</v>
      </c>
      <c r="P70" s="16">
        <v>0</v>
      </c>
      <c r="Q70" s="16">
        <f>18.4+M70</f>
        <v>139.1</v>
      </c>
    </row>
    <row r="71" spans="1:17" ht="24.75" thickBot="1" x14ac:dyDescent="0.3">
      <c r="A71" s="85"/>
      <c r="B71" s="85"/>
      <c r="C71" s="9" t="s">
        <v>72</v>
      </c>
      <c r="D71" s="16">
        <v>0</v>
      </c>
      <c r="E71" s="17">
        <v>0</v>
      </c>
      <c r="F71" s="17">
        <v>0</v>
      </c>
      <c r="G71" s="17">
        <v>0</v>
      </c>
      <c r="H71" s="16">
        <v>0</v>
      </c>
      <c r="I71" s="16">
        <v>24.7</v>
      </c>
      <c r="J71" s="16">
        <v>0</v>
      </c>
      <c r="K71" s="16">
        <v>0</v>
      </c>
      <c r="L71" s="29">
        <v>0</v>
      </c>
      <c r="M71" s="30">
        <v>51.8</v>
      </c>
      <c r="N71" s="34">
        <v>50</v>
      </c>
      <c r="O71" s="16">
        <v>0</v>
      </c>
      <c r="P71" s="16">
        <v>0</v>
      </c>
      <c r="Q71" s="16">
        <f>24.7+M71</f>
        <v>76.5</v>
      </c>
    </row>
    <row r="72" spans="1:17" ht="15.75" thickBot="1" x14ac:dyDescent="0.3">
      <c r="A72" s="84" t="s">
        <v>82</v>
      </c>
      <c r="B72" s="84" t="s">
        <v>83</v>
      </c>
      <c r="C72" s="9" t="s">
        <v>65</v>
      </c>
      <c r="D72" s="16">
        <v>2173.1999999999998</v>
      </c>
      <c r="E72" s="17">
        <v>2240.8000000000002</v>
      </c>
      <c r="F72" s="17">
        <v>2555.6</v>
      </c>
      <c r="G72" s="17">
        <v>1489</v>
      </c>
      <c r="H72" s="16">
        <v>1099.5</v>
      </c>
      <c r="I72" s="16">
        <v>1019.6</v>
      </c>
      <c r="J72" s="16">
        <v>1454</v>
      </c>
      <c r="K72" s="16">
        <v>1850.5</v>
      </c>
      <c r="L72" s="29">
        <v>1385.1</v>
      </c>
      <c r="M72" s="30">
        <f>M77</f>
        <v>1055.1999999999998</v>
      </c>
      <c r="N72" s="34">
        <f>N77</f>
        <v>1616.6000000000001</v>
      </c>
      <c r="O72" s="16">
        <f>O77</f>
        <v>3259.3</v>
      </c>
      <c r="P72" s="16"/>
      <c r="Q72" s="16">
        <f>Q77</f>
        <v>24457.699999999997</v>
      </c>
    </row>
    <row r="73" spans="1:17" ht="24.75" thickBot="1" x14ac:dyDescent="0.3">
      <c r="A73" s="103"/>
      <c r="B73" s="103"/>
      <c r="C73" s="9" t="s">
        <v>66</v>
      </c>
      <c r="D73" s="16"/>
      <c r="E73" s="17"/>
      <c r="F73" s="17"/>
      <c r="G73" s="17"/>
      <c r="H73" s="16"/>
      <c r="I73" s="16"/>
      <c r="J73" s="16"/>
      <c r="K73" s="16"/>
      <c r="L73" s="29"/>
      <c r="M73" s="30"/>
      <c r="N73" s="34"/>
      <c r="O73" s="16">
        <f>P77</f>
        <v>3259.3</v>
      </c>
      <c r="P73" s="16"/>
      <c r="Q73" s="16"/>
    </row>
    <row r="74" spans="1:17" ht="24.75" thickBot="1" x14ac:dyDescent="0.3">
      <c r="A74" s="103"/>
      <c r="B74" s="103"/>
      <c r="C74" s="9" t="s">
        <v>67</v>
      </c>
      <c r="D74" s="16"/>
      <c r="E74" s="17"/>
      <c r="F74" s="17"/>
      <c r="G74" s="17"/>
      <c r="H74" s="16"/>
      <c r="I74" s="16"/>
      <c r="J74" s="16"/>
      <c r="K74" s="16"/>
      <c r="L74" s="29"/>
      <c r="M74" s="30"/>
      <c r="N74" s="34"/>
      <c r="O74" s="16"/>
      <c r="P74" s="16"/>
      <c r="Q74" s="16"/>
    </row>
    <row r="75" spans="1:17" ht="24.75" thickBot="1" x14ac:dyDescent="0.3">
      <c r="A75" s="103"/>
      <c r="B75" s="103"/>
      <c r="C75" s="9" t="s">
        <v>68</v>
      </c>
      <c r="D75" s="16"/>
      <c r="E75" s="17"/>
      <c r="F75" s="17"/>
      <c r="G75" s="17"/>
      <c r="H75" s="16"/>
      <c r="I75" s="16"/>
      <c r="J75" s="16"/>
      <c r="K75" s="16"/>
      <c r="L75" s="29"/>
      <c r="M75" s="30"/>
      <c r="N75" s="34"/>
      <c r="O75" s="16"/>
      <c r="P75" s="16"/>
      <c r="Q75" s="16"/>
    </row>
    <row r="76" spans="1:17" ht="24.75" thickBot="1" x14ac:dyDescent="0.3">
      <c r="A76" s="103"/>
      <c r="B76" s="103"/>
      <c r="C76" s="9" t="s">
        <v>69</v>
      </c>
      <c r="D76" s="16"/>
      <c r="E76" s="17"/>
      <c r="F76" s="17"/>
      <c r="G76" s="17"/>
      <c r="H76" s="16"/>
      <c r="I76" s="16"/>
      <c r="J76" s="16"/>
      <c r="K76" s="16"/>
      <c r="L76" s="29"/>
      <c r="M76" s="30"/>
      <c r="N76" s="34"/>
      <c r="O76" s="16"/>
      <c r="P76" s="16"/>
      <c r="Q76" s="16"/>
    </row>
    <row r="77" spans="1:17" ht="60.75" thickBot="1" x14ac:dyDescent="0.3">
      <c r="A77" s="103"/>
      <c r="B77" s="103"/>
      <c r="C77" s="9" t="s">
        <v>70</v>
      </c>
      <c r="D77" s="16">
        <v>2173.1999999999998</v>
      </c>
      <c r="E77" s="17">
        <v>2240.8000000000002</v>
      </c>
      <c r="F77" s="17">
        <v>2555.6</v>
      </c>
      <c r="G77" s="17">
        <v>1489</v>
      </c>
      <c r="H77" s="16">
        <v>1099.5</v>
      </c>
      <c r="I77" s="16">
        <v>1019.6</v>
      </c>
      <c r="J77" s="16">
        <v>1454</v>
      </c>
      <c r="K77" s="16">
        <v>1850.5</v>
      </c>
      <c r="L77" s="29">
        <v>1385.1</v>
      </c>
      <c r="M77" s="30">
        <f>831.3+85.1+5.3-86.2+80-30+31.8+87.9+50</f>
        <v>1055.1999999999998</v>
      </c>
      <c r="N77" s="34">
        <f>1526.7+159.9+50-120</f>
        <v>1616.6000000000001</v>
      </c>
      <c r="O77" s="16">
        <v>3259.3</v>
      </c>
      <c r="P77" s="16">
        <v>3259.3</v>
      </c>
      <c r="Q77" s="16">
        <f>D77+E77+F77+G77+H77+I77+J77+K77+L77+M77+N77+O77+P77</f>
        <v>24457.699999999997</v>
      </c>
    </row>
    <row r="78" spans="1:17" ht="36.75" thickBot="1" x14ac:dyDescent="0.3">
      <c r="A78" s="103"/>
      <c r="B78" s="103"/>
      <c r="C78" s="9" t="s">
        <v>71</v>
      </c>
      <c r="D78" s="16"/>
      <c r="E78" s="17"/>
      <c r="F78" s="17"/>
      <c r="G78" s="17"/>
      <c r="H78" s="16"/>
      <c r="I78" s="16"/>
      <c r="J78" s="16"/>
      <c r="K78" s="16"/>
      <c r="L78" s="29"/>
      <c r="M78" s="30"/>
      <c r="N78" s="34"/>
      <c r="O78" s="16"/>
      <c r="P78" s="16"/>
      <c r="Q78" s="16"/>
    </row>
    <row r="79" spans="1:17" x14ac:dyDescent="0.25">
      <c r="A79" s="103"/>
      <c r="B79" s="103"/>
      <c r="C79" s="84" t="s">
        <v>72</v>
      </c>
      <c r="D79" s="76"/>
      <c r="E79" s="86"/>
      <c r="F79" s="86"/>
      <c r="G79" s="86"/>
      <c r="H79" s="76"/>
      <c r="I79" s="76"/>
      <c r="J79" s="76"/>
      <c r="K79" s="76"/>
      <c r="L79" s="88"/>
      <c r="M79" s="80"/>
      <c r="N79" s="81"/>
      <c r="O79" s="76"/>
      <c r="P79" s="23"/>
      <c r="Q79" s="76"/>
    </row>
    <row r="80" spans="1:17" ht="15.75" thickBot="1" x14ac:dyDescent="0.3">
      <c r="A80" s="85"/>
      <c r="B80" s="85"/>
      <c r="C80" s="85"/>
      <c r="D80" s="77"/>
      <c r="E80" s="87"/>
      <c r="F80" s="87"/>
      <c r="G80" s="87"/>
      <c r="H80" s="77"/>
      <c r="I80" s="77"/>
      <c r="J80" s="77"/>
      <c r="K80" s="77"/>
      <c r="L80" s="89"/>
      <c r="M80" s="90"/>
      <c r="N80" s="91"/>
      <c r="O80" s="77"/>
      <c r="P80" s="24"/>
      <c r="Q80" s="77"/>
    </row>
    <row r="81" spans="1:17" ht="15.75" thickBot="1" x14ac:dyDescent="0.3">
      <c r="A81" s="84" t="s">
        <v>84</v>
      </c>
      <c r="B81" s="84" t="s">
        <v>96</v>
      </c>
      <c r="C81" s="9" t="s">
        <v>65</v>
      </c>
      <c r="D81" s="16">
        <v>0</v>
      </c>
      <c r="E81" s="17">
        <v>0</v>
      </c>
      <c r="F81" s="17">
        <v>0</v>
      </c>
      <c r="G81" s="17">
        <v>0</v>
      </c>
      <c r="H81" s="16">
        <v>229.7</v>
      </c>
      <c r="I81" s="16">
        <v>0</v>
      </c>
      <c r="J81" s="16">
        <v>549</v>
      </c>
      <c r="K81" s="16">
        <v>0</v>
      </c>
      <c r="L81" s="29">
        <v>0</v>
      </c>
      <c r="M81" s="30">
        <v>0</v>
      </c>
      <c r="N81" s="34">
        <v>0</v>
      </c>
      <c r="O81" s="16">
        <v>0</v>
      </c>
      <c r="P81" s="16">
        <f>P82</f>
        <v>0</v>
      </c>
      <c r="Q81" s="16">
        <v>778.7</v>
      </c>
    </row>
    <row r="82" spans="1:17" ht="24.75" thickBot="1" x14ac:dyDescent="0.3">
      <c r="A82" s="103"/>
      <c r="B82" s="103"/>
      <c r="C82" s="9" t="s">
        <v>66</v>
      </c>
      <c r="D82" s="16"/>
      <c r="E82" s="17"/>
      <c r="F82" s="17"/>
      <c r="G82" s="17"/>
      <c r="H82" s="16"/>
      <c r="I82" s="16"/>
      <c r="J82" s="16"/>
      <c r="K82" s="16"/>
      <c r="L82" s="29"/>
      <c r="M82" s="30"/>
      <c r="N82" s="34"/>
      <c r="O82" s="16"/>
      <c r="P82" s="16">
        <f>P83+P84+P85+P86+P87+P88</f>
        <v>0</v>
      </c>
      <c r="Q82" s="16"/>
    </row>
    <row r="83" spans="1:17" ht="24.75" thickBot="1" x14ac:dyDescent="0.3">
      <c r="A83" s="103"/>
      <c r="B83" s="103"/>
      <c r="C83" s="9" t="s">
        <v>67</v>
      </c>
      <c r="D83" s="16"/>
      <c r="E83" s="17"/>
      <c r="F83" s="17"/>
      <c r="G83" s="17"/>
      <c r="H83" s="16"/>
      <c r="I83" s="16"/>
      <c r="J83" s="16"/>
      <c r="K83" s="16"/>
      <c r="L83" s="29"/>
      <c r="M83" s="30"/>
      <c r="N83" s="34"/>
      <c r="O83" s="16"/>
      <c r="P83" s="16">
        <v>0</v>
      </c>
      <c r="Q83" s="16"/>
    </row>
    <row r="84" spans="1:17" ht="24.75" thickBot="1" x14ac:dyDescent="0.3">
      <c r="A84" s="103"/>
      <c r="B84" s="103"/>
      <c r="C84" s="9" t="s">
        <v>68</v>
      </c>
      <c r="D84" s="16">
        <v>0</v>
      </c>
      <c r="E84" s="17">
        <v>0</v>
      </c>
      <c r="F84" s="17">
        <v>0</v>
      </c>
      <c r="G84" s="17">
        <v>0</v>
      </c>
      <c r="H84" s="16">
        <v>226.2</v>
      </c>
      <c r="I84" s="16">
        <v>0</v>
      </c>
      <c r="J84" s="16">
        <v>510</v>
      </c>
      <c r="K84" s="16">
        <v>0</v>
      </c>
      <c r="L84" s="29">
        <v>0</v>
      </c>
      <c r="M84" s="30">
        <v>0</v>
      </c>
      <c r="N84" s="34">
        <v>0</v>
      </c>
      <c r="O84" s="16">
        <v>0</v>
      </c>
      <c r="P84" s="16">
        <v>0</v>
      </c>
      <c r="Q84" s="16">
        <v>736.2</v>
      </c>
    </row>
    <row r="85" spans="1:17" ht="24.75" thickBot="1" x14ac:dyDescent="0.3">
      <c r="A85" s="103"/>
      <c r="B85" s="103"/>
      <c r="C85" s="9" t="s">
        <v>69</v>
      </c>
      <c r="D85" s="16"/>
      <c r="E85" s="17"/>
      <c r="F85" s="17"/>
      <c r="G85" s="17"/>
      <c r="H85" s="16"/>
      <c r="I85" s="16"/>
      <c r="J85" s="16"/>
      <c r="K85" s="16"/>
      <c r="L85" s="29"/>
      <c r="M85" s="30"/>
      <c r="N85" s="34"/>
      <c r="O85" s="16"/>
      <c r="P85" s="16">
        <v>0</v>
      </c>
      <c r="Q85" s="16"/>
    </row>
    <row r="86" spans="1:17" ht="60.75" thickBot="1" x14ac:dyDescent="0.3">
      <c r="A86" s="103"/>
      <c r="B86" s="103"/>
      <c r="C86" s="9" t="s">
        <v>70</v>
      </c>
      <c r="D86" s="16">
        <v>0</v>
      </c>
      <c r="E86" s="17">
        <v>0</v>
      </c>
      <c r="F86" s="17">
        <v>0</v>
      </c>
      <c r="G86" s="17">
        <v>0</v>
      </c>
      <c r="H86" s="16">
        <v>3.5</v>
      </c>
      <c r="I86" s="16">
        <v>0</v>
      </c>
      <c r="J86" s="16">
        <v>39</v>
      </c>
      <c r="K86" s="16">
        <v>0</v>
      </c>
      <c r="L86" s="29">
        <v>0</v>
      </c>
      <c r="M86" s="30">
        <v>0</v>
      </c>
      <c r="N86" s="34">
        <v>0</v>
      </c>
      <c r="O86" s="16">
        <v>0</v>
      </c>
      <c r="P86" s="16">
        <v>0</v>
      </c>
      <c r="Q86" s="16">
        <v>42.5</v>
      </c>
    </row>
    <row r="87" spans="1:17" ht="36.75" thickBot="1" x14ac:dyDescent="0.3">
      <c r="A87" s="103"/>
      <c r="B87" s="103"/>
      <c r="C87" s="9" t="s">
        <v>71</v>
      </c>
      <c r="D87" s="16"/>
      <c r="E87" s="17"/>
      <c r="F87" s="17"/>
      <c r="G87" s="17"/>
      <c r="H87" s="16"/>
      <c r="I87" s="16"/>
      <c r="J87" s="16"/>
      <c r="K87" s="16"/>
      <c r="L87" s="29"/>
      <c r="M87" s="30"/>
      <c r="N87" s="34"/>
      <c r="O87" s="16"/>
      <c r="P87" s="16">
        <v>0</v>
      </c>
      <c r="Q87" s="16"/>
    </row>
    <row r="88" spans="1:17" x14ac:dyDescent="0.25">
      <c r="A88" s="103"/>
      <c r="B88" s="103"/>
      <c r="C88" s="84" t="s">
        <v>72</v>
      </c>
      <c r="D88" s="76"/>
      <c r="E88" s="86"/>
      <c r="F88" s="86"/>
      <c r="G88" s="86"/>
      <c r="H88" s="76"/>
      <c r="I88" s="76"/>
      <c r="J88" s="76"/>
      <c r="K88" s="76"/>
      <c r="L88" s="88"/>
      <c r="M88" s="80"/>
      <c r="N88" s="81"/>
      <c r="O88" s="76"/>
      <c r="P88" s="76">
        <v>0</v>
      </c>
      <c r="Q88" s="76"/>
    </row>
    <row r="89" spans="1:17" ht="15.75" thickBot="1" x14ac:dyDescent="0.3">
      <c r="A89" s="85"/>
      <c r="B89" s="85"/>
      <c r="C89" s="85"/>
      <c r="D89" s="77"/>
      <c r="E89" s="87"/>
      <c r="F89" s="87"/>
      <c r="G89" s="87"/>
      <c r="H89" s="77"/>
      <c r="I89" s="77"/>
      <c r="J89" s="77"/>
      <c r="K89" s="77"/>
      <c r="L89" s="89"/>
      <c r="M89" s="90"/>
      <c r="N89" s="91"/>
      <c r="O89" s="77"/>
      <c r="P89" s="77"/>
      <c r="Q89" s="77"/>
    </row>
    <row r="90" spans="1:17" x14ac:dyDescent="0.25">
      <c r="A90" s="11"/>
    </row>
    <row r="91" spans="1:17" x14ac:dyDescent="0.25">
      <c r="A91" s="11"/>
    </row>
    <row r="92" spans="1:17" x14ac:dyDescent="0.25">
      <c r="A92" s="11"/>
    </row>
    <row r="93" spans="1:17" x14ac:dyDescent="0.25">
      <c r="A93" s="11"/>
    </row>
    <row r="94" spans="1:17" x14ac:dyDescent="0.25">
      <c r="A94" s="11"/>
    </row>
    <row r="95" spans="1:17" x14ac:dyDescent="0.25">
      <c r="A95" s="11"/>
    </row>
    <row r="96" spans="1:17" x14ac:dyDescent="0.25">
      <c r="A96" s="11"/>
    </row>
    <row r="97" spans="1:1" x14ac:dyDescent="0.25">
      <c r="A97" s="11"/>
    </row>
    <row r="98" spans="1:1" x14ac:dyDescent="0.25">
      <c r="A98" s="11"/>
    </row>
  </sheetData>
  <mergeCells count="159">
    <mergeCell ref="A81:A89"/>
    <mergeCell ref="C88:C89"/>
    <mergeCell ref="D88:D89"/>
    <mergeCell ref="E88:E89"/>
    <mergeCell ref="F88:F89"/>
    <mergeCell ref="G88:G89"/>
    <mergeCell ref="G79:G80"/>
    <mergeCell ref="H79:H80"/>
    <mergeCell ref="B28:B36"/>
    <mergeCell ref="H44:H45"/>
    <mergeCell ref="B81:B89"/>
    <mergeCell ref="A55:A63"/>
    <mergeCell ref="B55:B63"/>
    <mergeCell ref="A1:Q1"/>
    <mergeCell ref="A2:Q2"/>
    <mergeCell ref="A3:Q3"/>
    <mergeCell ref="A4:Q4"/>
    <mergeCell ref="A5:Q5"/>
    <mergeCell ref="A6:Q6"/>
    <mergeCell ref="A7:Q7"/>
    <mergeCell ref="A8:Q8"/>
    <mergeCell ref="A10:Q10"/>
    <mergeCell ref="N88:N89"/>
    <mergeCell ref="O88:O89"/>
    <mergeCell ref="Q88:Q89"/>
    <mergeCell ref="H88:H89"/>
    <mergeCell ref="I88:I89"/>
    <mergeCell ref="J88:J89"/>
    <mergeCell ref="K88:K89"/>
    <mergeCell ref="L88:L89"/>
    <mergeCell ref="M88:M89"/>
    <mergeCell ref="A28:A36"/>
    <mergeCell ref="J79:J80"/>
    <mergeCell ref="A64:A71"/>
    <mergeCell ref="B64:B71"/>
    <mergeCell ref="A72:A80"/>
    <mergeCell ref="B72:B80"/>
    <mergeCell ref="C79:C80"/>
    <mergeCell ref="D79:D80"/>
    <mergeCell ref="E79:E80"/>
    <mergeCell ref="F79:F80"/>
    <mergeCell ref="I79:I80"/>
    <mergeCell ref="A37:A45"/>
    <mergeCell ref="B37:B45"/>
    <mergeCell ref="I53:I54"/>
    <mergeCell ref="A46:A54"/>
    <mergeCell ref="B46:B54"/>
    <mergeCell ref="D53:D54"/>
    <mergeCell ref="E53:E54"/>
    <mergeCell ref="F53:F54"/>
    <mergeCell ref="G53:G54"/>
    <mergeCell ref="H53:H54"/>
    <mergeCell ref="M79:M80"/>
    <mergeCell ref="N79:N80"/>
    <mergeCell ref="O79:O80"/>
    <mergeCell ref="Q79:Q80"/>
    <mergeCell ref="K79:K80"/>
    <mergeCell ref="L79:L80"/>
    <mergeCell ref="M53:M54"/>
    <mergeCell ref="N53:N54"/>
    <mergeCell ref="I44:I45"/>
    <mergeCell ref="C44:C45"/>
    <mergeCell ref="D44:D45"/>
    <mergeCell ref="E44:E45"/>
    <mergeCell ref="F44:F45"/>
    <mergeCell ref="G44:G45"/>
    <mergeCell ref="O62:O63"/>
    <mergeCell ref="Q62:Q63"/>
    <mergeCell ref="J62:J63"/>
    <mergeCell ref="K62:K63"/>
    <mergeCell ref="L62:L63"/>
    <mergeCell ref="M62:M63"/>
    <mergeCell ref="N62:N63"/>
    <mergeCell ref="I62:I63"/>
    <mergeCell ref="C62:C63"/>
    <mergeCell ref="D62:D63"/>
    <mergeCell ref="E62:E63"/>
    <mergeCell ref="F62:F63"/>
    <mergeCell ref="G62:G63"/>
    <mergeCell ref="H62:H63"/>
    <mergeCell ref="L53:L54"/>
    <mergeCell ref="J53:J54"/>
    <mergeCell ref="K53:K54"/>
    <mergeCell ref="C53:C54"/>
    <mergeCell ref="I35:I36"/>
    <mergeCell ref="Q44:Q45"/>
    <mergeCell ref="J44:J45"/>
    <mergeCell ref="K44:K45"/>
    <mergeCell ref="L44:L45"/>
    <mergeCell ref="M44:M45"/>
    <mergeCell ref="N44:N45"/>
    <mergeCell ref="A11:A17"/>
    <mergeCell ref="B11:B17"/>
    <mergeCell ref="C11:C17"/>
    <mergeCell ref="D11:Q11"/>
    <mergeCell ref="D12:Q12"/>
    <mergeCell ref="D13:D17"/>
    <mergeCell ref="E13:E17"/>
    <mergeCell ref="G13:G17"/>
    <mergeCell ref="O26:O27"/>
    <mergeCell ref="Q26:Q27"/>
    <mergeCell ref="J26:J27"/>
    <mergeCell ref="K26:K27"/>
    <mergeCell ref="L26:L27"/>
    <mergeCell ref="M26:M27"/>
    <mergeCell ref="N26:N27"/>
    <mergeCell ref="A18:A27"/>
    <mergeCell ref="C23:C24"/>
    <mergeCell ref="H13:H17"/>
    <mergeCell ref="I13:I17"/>
    <mergeCell ref="F13:F17"/>
    <mergeCell ref="I26:I27"/>
    <mergeCell ref="C26:C27"/>
    <mergeCell ref="D26:D27"/>
    <mergeCell ref="E26:E27"/>
    <mergeCell ref="F26:F27"/>
    <mergeCell ref="G26:G27"/>
    <mergeCell ref="H26:H27"/>
    <mergeCell ref="M14:M17"/>
    <mergeCell ref="N14:N17"/>
    <mergeCell ref="O14:O17"/>
    <mergeCell ref="Q14:Q17"/>
    <mergeCell ref="P14:P17"/>
    <mergeCell ref="P23:P24"/>
    <mergeCell ref="Q35:Q36"/>
    <mergeCell ref="J35:J36"/>
    <mergeCell ref="K35:K36"/>
    <mergeCell ref="L35:L36"/>
    <mergeCell ref="M35:M36"/>
    <mergeCell ref="N35:N36"/>
    <mergeCell ref="J23:J24"/>
    <mergeCell ref="O35:O36"/>
    <mergeCell ref="L13:L17"/>
    <mergeCell ref="J13:J17"/>
    <mergeCell ref="K13:K17"/>
    <mergeCell ref="B18:B23"/>
    <mergeCell ref="P26:P27"/>
    <mergeCell ref="P88:P89"/>
    <mergeCell ref="K23:K24"/>
    <mergeCell ref="L23:L24"/>
    <mergeCell ref="M23:M24"/>
    <mergeCell ref="N23:N24"/>
    <mergeCell ref="O23:O24"/>
    <mergeCell ref="Q23:Q24"/>
    <mergeCell ref="O44:O45"/>
    <mergeCell ref="D23:D24"/>
    <mergeCell ref="E23:E24"/>
    <mergeCell ref="F23:F24"/>
    <mergeCell ref="G23:G24"/>
    <mergeCell ref="H23:H24"/>
    <mergeCell ref="I23:I24"/>
    <mergeCell ref="C35:C36"/>
    <mergeCell ref="D35:D36"/>
    <mergeCell ref="E35:E36"/>
    <mergeCell ref="F35:F36"/>
    <mergeCell ref="G35:G36"/>
    <mergeCell ref="H35:H36"/>
    <mergeCell ref="O53:O54"/>
    <mergeCell ref="Q53:Q54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 № 2</vt:lpstr>
      <vt:lpstr>прил № 3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2024-01-29T03:14:12Z</cp:lastPrinted>
  <dcterms:created xsi:type="dcterms:W3CDTF">2023-03-10T04:02:59Z</dcterms:created>
  <dcterms:modified xsi:type="dcterms:W3CDTF">2024-04-24T01:19:44Z</dcterms:modified>
</cp:coreProperties>
</file>